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1840" windowHeight="9930" tabRatio="821" activeTab="0"/>
  </bookViews>
  <sheets>
    <sheet name="9 DÍAS (1 UA)" sheetId="1" r:id="rId1"/>
    <sheet name="18 DÍAS (1 UA)" sheetId="2" r:id="rId2"/>
    <sheet name="9 DÍAS (2 o más UA)" sheetId="3" r:id="rId3"/>
    <sheet name="18 DÍAS (2 o más UA)" sheetId="4" r:id="rId4"/>
    <sheet name="Acceso restringido 9 días" sheetId="5" r:id="rId5"/>
    <sheet name="Acceso restringido 18 días " sheetId="6" r:id="rId6"/>
    <sheet name="3 DÍAS (UT)" sheetId="7" r:id="rId7"/>
    <sheet name="5 DÍAS (2 o más UA)" sheetId="8" state="hidden" r:id="rId8"/>
    <sheet name="RESUMEN POR UA" sheetId="9" state="hidden" r:id="rId9"/>
    <sheet name="TABLAS" sheetId="10" r:id="rId10"/>
  </sheets>
  <definedNames>
    <definedName name="_xlnm._FilterDatabase" localSheetId="1" hidden="1">'18 DÍAS (1 UA)'!$A$8:$AC$24</definedName>
    <definedName name="_xlnm._FilterDatabase" localSheetId="3" hidden="1">'18 DÍAS (2 o más UA)'!$A$6:$R$37</definedName>
    <definedName name="_xlnm._FilterDatabase" localSheetId="7" hidden="1">'5 DÍAS (2 o más UA)'!$A$10:$R$10</definedName>
    <definedName name="_xlnm._FilterDatabase" localSheetId="0" hidden="1">'9 DÍAS (1 UA)'!$A$10:$AC$107</definedName>
    <definedName name="_xlnm._FilterDatabase" localSheetId="2" hidden="1">'9 DÍAS (2 o más UA)'!$A$6:$R$150</definedName>
    <definedName name="_xlnm._FilterDatabase" localSheetId="4" hidden="1">'Acceso restringido 9 días'!$A$8:$R$50</definedName>
    <definedName name="_xlfn.AVERAGEIF" hidden="1">#NAME?</definedName>
    <definedName name="_xlnm.Print_Area" localSheetId="1">'18 DÍAS (1 UA)'!$B$1:$J$8</definedName>
    <definedName name="_xlnm.Print_Area" localSheetId="3">'18 DÍAS (2 o más UA)'!$B$1:$G$6</definedName>
    <definedName name="_xlnm.Print_Area" localSheetId="7">'5 DÍAS (2 o más UA)'!$B$1:$G$16</definedName>
    <definedName name="_xlnm.Print_Area" localSheetId="0">'9 DÍAS (1 UA)'!$B$2:$Y$107</definedName>
    <definedName name="_xlnm.Print_Area" localSheetId="2">'9 DÍAS (2 o más UA)'!$B$1:$G$6</definedName>
    <definedName name="_xlnm.Print_Area" localSheetId="4">'Acceso restringido 9 días'!$B$1:$G$8</definedName>
    <definedName name="_xlnm.Print_Titles" localSheetId="1">'18 DÍAS (1 UA)'!$8:$8</definedName>
    <definedName name="_xlnm.Print_Titles" localSheetId="3">'18 DÍAS (2 o más UA)'!$6:$6</definedName>
    <definedName name="_xlnm.Print_Titles" localSheetId="7">'5 DÍAS (2 o más UA)'!$10:$10</definedName>
    <definedName name="_xlnm.Print_Titles" localSheetId="0">'9 DÍAS (1 UA)'!$10:$10</definedName>
    <definedName name="_xlnm.Print_Titles" localSheetId="2">'9 DÍAS (2 o más UA)'!$6:$6</definedName>
    <definedName name="_xlnm.Print_Titles" localSheetId="4">'Acceso restringido 9 días'!$8:$8</definedName>
  </definedNames>
  <calcPr fullCalcOnLoad="1"/>
</workbook>
</file>

<file path=xl/comments10.xml><?xml version="1.0" encoding="utf-8"?>
<comments xmlns="http://schemas.openxmlformats.org/spreadsheetml/2006/main">
  <authors>
    <author>Sandra.Huerta</author>
  </authors>
  <commentList>
    <comment ref="B14" authorId="0">
      <text>
        <r>
          <rPr>
            <b/>
            <sz val="9"/>
            <rFont val="Tahoma"/>
            <family val="2"/>
          </rPr>
          <t>Sandra.Huerta:</t>
        </r>
        <r>
          <rPr>
            <sz val="9"/>
            <rFont val="Tahoma"/>
            <family val="2"/>
          </rPr>
          <t xml:space="preserve">
UNA "SIP" PASÓ POR VO.BO. DE COMISIONADOS, SE ATENDIÓ EN EL DÍA 10.</t>
        </r>
      </text>
    </comment>
  </commentList>
</comments>
</file>

<file path=xl/comments9.xml><?xml version="1.0" encoding="utf-8"?>
<comments xmlns="http://schemas.openxmlformats.org/spreadsheetml/2006/main">
  <authors>
    <author>Sandra.Huerta</author>
  </authors>
  <commentList>
    <comment ref="B15" authorId="0">
      <text>
        <r>
          <rPr>
            <b/>
            <sz val="9"/>
            <rFont val="Tahoma"/>
            <family val="2"/>
          </rPr>
          <t>Sandra.Huerta:</t>
        </r>
        <r>
          <rPr>
            <sz val="9"/>
            <rFont val="Tahoma"/>
            <family val="2"/>
          </rPr>
          <t xml:space="preserve">
UNA "SIP" PASÓ POR VO.BO. DE COMISIONADOS, SE ATENDIÓ EN EL DÍA 10.</t>
        </r>
      </text>
    </comment>
  </commentList>
</comments>
</file>

<file path=xl/sharedStrings.xml><?xml version="1.0" encoding="utf-8"?>
<sst xmlns="http://schemas.openxmlformats.org/spreadsheetml/2006/main" count="1434" uniqueCount="714">
  <si>
    <t>Folio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</si>
  <si>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</si>
  <si>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Días</t>
  </si>
  <si>
    <t>Secretaría Técnica</t>
  </si>
  <si>
    <t>Secretaría Ejecutiva</t>
  </si>
  <si>
    <t>Contraloría</t>
  </si>
  <si>
    <t>Dirección Jurídica y Desarrollo Normativo</t>
  </si>
  <si>
    <t>Dirección de Capacitación y Cultura de la Transparencia</t>
  </si>
  <si>
    <t>Dirección de Evaluación y Estudios</t>
  </si>
  <si>
    <t>Dirección de Datos Personales</t>
  </si>
  <si>
    <t>Dirección de Vinculación con la Sociedad</t>
  </si>
  <si>
    <t>Dirección de Tecnologías de Información</t>
  </si>
  <si>
    <t>Dirección de Administración y Finanzas</t>
  </si>
  <si>
    <t>Dirección de Comunicación Social</t>
  </si>
  <si>
    <t>Oficina de Información Pública</t>
  </si>
  <si>
    <t>ATENDIDAS POR "DOS O MÁS UNIDADES ADMINISTRATIVAS" (5 DÍAS HÁBILES)</t>
  </si>
  <si>
    <t>PROMEDIO</t>
  </si>
  <si>
    <t>ATENCIÓN A SOLICITUDES DE INFORMACIÓN, INFODF A MARZO 2014</t>
  </si>
  <si>
    <t>Unidad Administrativa</t>
  </si>
  <si>
    <t>Folios</t>
  </si>
  <si>
    <t>Promedio días atención</t>
  </si>
  <si>
    <t>DJDN</t>
  </si>
  <si>
    <t>DEyE</t>
  </si>
  <si>
    <t>DDP</t>
  </si>
  <si>
    <t>DVS</t>
  </si>
  <si>
    <t>DTI</t>
  </si>
  <si>
    <t>DAF</t>
  </si>
  <si>
    <t>DCS</t>
  </si>
  <si>
    <t>OIP</t>
  </si>
  <si>
    <t>DCCT</t>
  </si>
  <si>
    <t>FOLIOS PENDIENTES A LA FECHA DE REPORTE</t>
  </si>
  <si>
    <t>ATENDIDAS POR "UNA UNIDAD ADMINISTRATIVA" (10 DÍAS HÁBILES)</t>
  </si>
  <si>
    <t>ATENDIDAS POR "UNA UNIDAD ADMINISTRATIVA" (20 DÍAS HÁBILES)</t>
  </si>
  <si>
    <t>OBSERVACIONES</t>
  </si>
  <si>
    <t>ATENDIDAS POR "DOS O MÁS UNIDADES ADMINISTRATIVAS" (10 DÍAS HÁBILES)</t>
  </si>
  <si>
    <t>ATENDIDAS POR "DOS O MÁS UNIDADES ADMINISTRATIVAS" (20 DÍAS HÁBILES)</t>
  </si>
  <si>
    <t>SIP de 10 días atendidas por dos o más UA</t>
  </si>
  <si>
    <t>SIP de 20 días atendidas por dos o más UA</t>
  </si>
  <si>
    <t>Solicitudes Acceso Restringido</t>
  </si>
  <si>
    <t>SIP de 5 días atendidas por 1 UA</t>
  </si>
  <si>
    <t>SIP de 5 días atendidas por 2 o más UA</t>
  </si>
  <si>
    <t>ACCESO RESTRINGIDO CONTENIDA EN LA RESPUESTA DE UNA O MÁS UNIDADES ADMINISTRATIVAS.</t>
  </si>
  <si>
    <r>
      <t xml:space="preserve">SIP de 10 días atendidas por </t>
    </r>
    <r>
      <rPr>
        <b/>
        <u val="single"/>
        <sz val="14"/>
        <color indexed="9"/>
        <rFont val="Calibri"/>
        <family val="2"/>
      </rPr>
      <t>una UA</t>
    </r>
  </si>
  <si>
    <r>
      <t xml:space="preserve">SIP de 20 días atendidas por </t>
    </r>
    <r>
      <rPr>
        <b/>
        <u val="single"/>
        <sz val="14"/>
        <color indexed="9"/>
        <rFont val="Calibri"/>
        <family val="2"/>
      </rPr>
      <t>una UA</t>
    </r>
  </si>
  <si>
    <t>SE REUNIÓ CT</t>
  </si>
  <si>
    <t>UNIDAD ADMINISTRATIVA QUE CLASIFICÓ INFORMACIÓN</t>
  </si>
  <si>
    <t>CRITERIO PLENO</t>
  </si>
  <si>
    <t>TIEMPO DE ATENCIÓN A SOLICITUDES DE INFORMACIÓN POR UNIDAD ADMINISTRATIVA, FOLIOS AL 15 DE JUNIO DE 2015</t>
  </si>
  <si>
    <t>No ampliaron plazo, no se cuenta para el promedio</t>
  </si>
  <si>
    <t>Confidencial</t>
  </si>
  <si>
    <t>MODALIDAD</t>
  </si>
  <si>
    <t>NO. ACUERDO / SUPUESTO LEGAL</t>
  </si>
  <si>
    <t>Unidad de Transparencia</t>
  </si>
  <si>
    <t>Orientación</t>
  </si>
  <si>
    <t>Sría Finanzas, CG, OM, JG</t>
  </si>
  <si>
    <t>001/SE/CT-01-06/2016</t>
  </si>
  <si>
    <t>3100000075516</t>
  </si>
  <si>
    <t>3100000075816</t>
  </si>
  <si>
    <t>3100000075916</t>
  </si>
  <si>
    <t>3100000076016</t>
  </si>
  <si>
    <t>3100000076216</t>
  </si>
  <si>
    <t>INAI</t>
  </si>
  <si>
    <t>INVI</t>
  </si>
  <si>
    <t>PGJDF</t>
  </si>
  <si>
    <t>SHCP</t>
  </si>
  <si>
    <t>3100000077416</t>
  </si>
  <si>
    <t>3100000077516</t>
  </si>
  <si>
    <t>SEMOVI, DEL. BJ</t>
  </si>
  <si>
    <t>SEDECO, 16 DELEGS</t>
  </si>
  <si>
    <t>SCT, GACDMX</t>
  </si>
  <si>
    <t>DEL. TLALPAN, SEDUVI</t>
  </si>
  <si>
    <t>TRIBUNALES</t>
  </si>
  <si>
    <t>CNBV</t>
  </si>
  <si>
    <t>3100000078516</t>
  </si>
  <si>
    <t>3100000078616</t>
  </si>
  <si>
    <t>3100000078716</t>
  </si>
  <si>
    <t>3100000079516</t>
  </si>
  <si>
    <t>3100000079716</t>
  </si>
  <si>
    <t>3100000079616</t>
  </si>
  <si>
    <t>3100000079216</t>
  </si>
  <si>
    <t>3100000080216</t>
  </si>
  <si>
    <t>3100000080316</t>
  </si>
  <si>
    <t>3100000080416</t>
  </si>
  <si>
    <t>3100000080516</t>
  </si>
  <si>
    <t>3100000080616</t>
  </si>
  <si>
    <t>3100000080716</t>
  </si>
  <si>
    <t>3100000081016</t>
  </si>
  <si>
    <t>3100000081716</t>
  </si>
  <si>
    <t>SEDUVI, PAOT, INVEA, DEL. AO</t>
  </si>
  <si>
    <t>PEMEX</t>
  </si>
  <si>
    <t>SRÍA SALUD-DF</t>
  </si>
  <si>
    <t>PEMEX EXPLORACIÓN</t>
  </si>
  <si>
    <t>3100000084116</t>
  </si>
  <si>
    <t>3100000084216</t>
  </si>
  <si>
    <t>3100000084316</t>
  </si>
  <si>
    <t>3100000084416</t>
  </si>
  <si>
    <t>3100000084516</t>
  </si>
  <si>
    <t>3100000084616</t>
  </si>
  <si>
    <t>3100000085816</t>
  </si>
  <si>
    <t>3100000085916</t>
  </si>
  <si>
    <t>SHCP, ISSSTE</t>
  </si>
  <si>
    <t>INC</t>
  </si>
  <si>
    <t>SF</t>
  </si>
  <si>
    <t xml:space="preserve">SEDUVI  </t>
  </si>
  <si>
    <t>ISSSTE</t>
  </si>
  <si>
    <t>3100000087916</t>
  </si>
  <si>
    <t>DEL. GAM</t>
  </si>
  <si>
    <t>3100000089816</t>
  </si>
  <si>
    <t>PGR, PGJDF</t>
  </si>
  <si>
    <t>3100000090916</t>
  </si>
  <si>
    <t>3100000091016</t>
  </si>
  <si>
    <t>3100000091216</t>
  </si>
  <si>
    <t>3100000091716</t>
  </si>
  <si>
    <t>3100000091816</t>
  </si>
  <si>
    <t>CONSEJERÍA JURÍDICA</t>
  </si>
  <si>
    <t>SSPDF, TSJDF, CJDF, PGJDF, SECGOB</t>
  </si>
  <si>
    <t>3100000092516</t>
  </si>
  <si>
    <t>SECTUR</t>
  </si>
  <si>
    <t>3100000094016</t>
  </si>
  <si>
    <t>3100000094116</t>
  </si>
  <si>
    <t>3100000094216</t>
  </si>
  <si>
    <t>3100000094316</t>
  </si>
  <si>
    <t>H. CÁMARA DE DIPUTADOS</t>
  </si>
  <si>
    <t>UNAM, INBA</t>
  </si>
  <si>
    <t>PRESIDENCIA REP., JUDICATURA</t>
  </si>
  <si>
    <t>INE</t>
  </si>
  <si>
    <t>SF, SEDUVI, DEL. IZTAP, REG. PUB.</t>
  </si>
  <si>
    <t>IMSS</t>
  </si>
  <si>
    <t>CONSAR</t>
  </si>
  <si>
    <t>3100000095916</t>
  </si>
  <si>
    <t>3100000097216</t>
  </si>
  <si>
    <t>3100000097316</t>
  </si>
  <si>
    <t>ASCDMX</t>
  </si>
  <si>
    <t xml:space="preserve">PROSOC, TSJDF, DIF-DF, DIF, </t>
  </si>
  <si>
    <t>TODOS LOS PARTIDOS POLÍTICOS CDMX</t>
  </si>
  <si>
    <t>SCJN</t>
  </si>
  <si>
    <t>3100000098316</t>
  </si>
  <si>
    <t>3100000098416</t>
  </si>
  <si>
    <t>3100000098516</t>
  </si>
  <si>
    <t>OROCURADURÍA Q. ROO</t>
  </si>
  <si>
    <t>PGJDF, CONTRALORÍA GRAL.</t>
  </si>
  <si>
    <t>SEMOVI, DEL. CUAJIMALPA</t>
  </si>
  <si>
    <t>PBI, CONTRALORÍA GRAL.</t>
  </si>
  <si>
    <r>
      <t xml:space="preserve">SIP de 9 días atendidas por </t>
    </r>
    <r>
      <rPr>
        <b/>
        <u val="single"/>
        <sz val="10"/>
        <color indexed="9"/>
        <rFont val="Calibri"/>
        <family val="2"/>
      </rPr>
      <t>una UA</t>
    </r>
  </si>
  <si>
    <r>
      <t xml:space="preserve">SIP de 18 días atendidas por </t>
    </r>
    <r>
      <rPr>
        <b/>
        <u val="single"/>
        <sz val="10"/>
        <color indexed="9"/>
        <rFont val="Calibri"/>
        <family val="2"/>
      </rPr>
      <t>una UA</t>
    </r>
  </si>
  <si>
    <t>SIP de 9 días atendidas por dos o más UA</t>
  </si>
  <si>
    <t>SIP de 18 días atendidas por dos o más UA</t>
  </si>
  <si>
    <t>UT</t>
  </si>
  <si>
    <t>3100000095316</t>
  </si>
  <si>
    <t>No. total solicitudes / UA</t>
  </si>
  <si>
    <t xml:space="preserve">SRE </t>
  </si>
  <si>
    <t>3100000102316</t>
  </si>
  <si>
    <t>3100000102416</t>
  </si>
  <si>
    <t>3100000103016</t>
  </si>
  <si>
    <t>3100000103116</t>
  </si>
  <si>
    <t>3100000103216</t>
  </si>
  <si>
    <t>3100000103616</t>
  </si>
  <si>
    <t>STC</t>
  </si>
  <si>
    <t>002/SO/CT-02-06/2016:</t>
  </si>
  <si>
    <t>003/SO/CT-02-06/2016</t>
  </si>
  <si>
    <t>004/SO/CT-14-06/2016</t>
  </si>
  <si>
    <t xml:space="preserve">SSPDF  </t>
  </si>
  <si>
    <t>3100000104116</t>
  </si>
  <si>
    <t>INM</t>
  </si>
  <si>
    <t>3100000104716</t>
  </si>
  <si>
    <t>3100000105916</t>
  </si>
  <si>
    <t>3100000105316</t>
  </si>
  <si>
    <t>3100000105416</t>
  </si>
  <si>
    <t>PGJDF, OFICIALÍA MAYOR</t>
  </si>
  <si>
    <t>SCT, STC, SRÍA OBRAS</t>
  </si>
  <si>
    <t>3100000105616</t>
  </si>
  <si>
    <t>SCJN. CAMARA DIPS, SENADO</t>
  </si>
  <si>
    <t>3100000106016</t>
  </si>
  <si>
    <t>SEMARNAT, PROFEPA</t>
  </si>
  <si>
    <t>3100000106816</t>
  </si>
  <si>
    <t>3100000106716</t>
  </si>
  <si>
    <t>3100000106616</t>
  </si>
  <si>
    <t>3100000106516</t>
  </si>
  <si>
    <t>3100000106416</t>
  </si>
  <si>
    <t>3100000106916</t>
  </si>
  <si>
    <t>TSJDF, CJDF, CDHDF, SDIFDF, CJF</t>
  </si>
  <si>
    <t xml:space="preserve">TSJDF  </t>
  </si>
  <si>
    <t>JGDF</t>
  </si>
  <si>
    <t>SSPDF</t>
  </si>
  <si>
    <t>3100000107916</t>
  </si>
  <si>
    <t>3100000108016</t>
  </si>
  <si>
    <t>3100000108116</t>
  </si>
  <si>
    <t>3100000108216</t>
  </si>
  <si>
    <t>3100000108316</t>
  </si>
  <si>
    <t>SEDESO</t>
  </si>
  <si>
    <t>OM, SERVIMET</t>
  </si>
  <si>
    <t>SMA</t>
  </si>
  <si>
    <t>ALDF</t>
  </si>
  <si>
    <t>IPN</t>
  </si>
  <si>
    <t>3100000109316</t>
  </si>
  <si>
    <t>3100000109416</t>
  </si>
  <si>
    <t>3100000109616</t>
  </si>
  <si>
    <t>3100000109816</t>
  </si>
  <si>
    <t>3100000110016</t>
  </si>
  <si>
    <t>3100000110116</t>
  </si>
  <si>
    <t>3100000110516</t>
  </si>
  <si>
    <t>3100000110616</t>
  </si>
  <si>
    <t>3100000111116</t>
  </si>
  <si>
    <t>3100000111516</t>
  </si>
  <si>
    <t>3100000111616</t>
  </si>
  <si>
    <t>3100000111716</t>
  </si>
  <si>
    <t>3100000111816</t>
  </si>
  <si>
    <t>3100000111916</t>
  </si>
  <si>
    <t>3100000112016</t>
  </si>
  <si>
    <t>3100000112116</t>
  </si>
  <si>
    <t>3100000112216</t>
  </si>
  <si>
    <t>3100000112316</t>
  </si>
  <si>
    <t>3100000112416</t>
  </si>
  <si>
    <t>3100000112516</t>
  </si>
  <si>
    <t>3100000112616</t>
  </si>
  <si>
    <t>3100000112716</t>
  </si>
  <si>
    <t>3100000112816</t>
  </si>
  <si>
    <t>3100000113316</t>
  </si>
  <si>
    <t>3100000113416</t>
  </si>
  <si>
    <t>3100000113816</t>
  </si>
  <si>
    <t>3100000113916</t>
  </si>
  <si>
    <t>3100000114416</t>
  </si>
  <si>
    <t>3100000113716</t>
  </si>
  <si>
    <t>SEDESO, SDIF-DF</t>
  </si>
  <si>
    <t>CFE, INEGI</t>
  </si>
  <si>
    <t>IEDF</t>
  </si>
  <si>
    <t>DEL. IZTAPALAPA</t>
  </si>
  <si>
    <t>3100000115216</t>
  </si>
  <si>
    <t>3100000115316</t>
  </si>
  <si>
    <t>3100000115816</t>
  </si>
  <si>
    <t>3100000116216</t>
  </si>
  <si>
    <t>3100000115416</t>
  </si>
  <si>
    <t>3100000115616</t>
  </si>
  <si>
    <t>M1, SEMOVI, STC, MB, INDEPI, SDIF-DF, OM, ILIE, 16 DELEGS</t>
  </si>
  <si>
    <t>005/SE/CT-22-06/2016</t>
  </si>
  <si>
    <t>3100000116416</t>
  </si>
  <si>
    <t>3100000116516</t>
  </si>
  <si>
    <t>3100000116716</t>
  </si>
  <si>
    <t>3100000116916</t>
  </si>
  <si>
    <t>3100000117116</t>
  </si>
  <si>
    <t>UACM, UNAM, UAM</t>
  </si>
  <si>
    <t>SIP de 3 días atendidas por la UT</t>
  </si>
  <si>
    <t>Promedio días de Atención</t>
  </si>
  <si>
    <t>-</t>
  </si>
  <si>
    <t>N/A</t>
  </si>
  <si>
    <t>3100000114716</t>
  </si>
  <si>
    <t>3100000114916</t>
  </si>
  <si>
    <t>3100000118216</t>
  </si>
  <si>
    <t>3100000118116</t>
  </si>
  <si>
    <t>3100000118316</t>
  </si>
  <si>
    <t>3100000109516</t>
  </si>
  <si>
    <t>REGISTRO PUBLICO MINERO</t>
  </si>
  <si>
    <t>3100000118816</t>
  </si>
  <si>
    <t>3100000119016</t>
  </si>
  <si>
    <t>3100000119116</t>
  </si>
  <si>
    <t>INBA</t>
  </si>
  <si>
    <t>SEMOVI</t>
  </si>
  <si>
    <t>SFP</t>
  </si>
  <si>
    <t>JLCA</t>
  </si>
  <si>
    <t>DEL. MAGDALENA CONTRERAS</t>
  </si>
  <si>
    <t>16 DELGS. SEDUVI</t>
  </si>
  <si>
    <t>SERV. SALUD PÚBLICA-DF</t>
  </si>
  <si>
    <t>SSP-DF</t>
  </si>
  <si>
    <t>INVI, CONSEJRÍA JURÍDICA</t>
  </si>
  <si>
    <t>SRÍA. GOB</t>
  </si>
  <si>
    <t>SRÍA. GOB, TSJDF</t>
  </si>
  <si>
    <t>SACM</t>
  </si>
  <si>
    <t>SEDUVI, CJSL, SG</t>
  </si>
  <si>
    <t>3100000120716</t>
  </si>
  <si>
    <t>3100000122316</t>
  </si>
  <si>
    <t>009/SO/CT-07-07-2016</t>
  </si>
  <si>
    <t>008/SE/CT-04-07-2016</t>
  </si>
  <si>
    <t>006/SO/CT-28-06/2016</t>
  </si>
  <si>
    <t>007/SO/CT-28-06/2016</t>
  </si>
  <si>
    <t>Reservada</t>
  </si>
  <si>
    <t>Promedio  Atención UA (9 DÍAS)</t>
  </si>
  <si>
    <t>Promedio Atención UA (18 días)</t>
  </si>
  <si>
    <t>SG, SSP, PGJDF, CJSL, JG</t>
  </si>
  <si>
    <t>3100000123516</t>
  </si>
  <si>
    <t>No. solicitudes 9 días / UA</t>
  </si>
  <si>
    <t>No. solicitudes 18 días / UA</t>
  </si>
  <si>
    <t>PRD</t>
  </si>
  <si>
    <t>PES</t>
  </si>
  <si>
    <t>NVA ALIANZA</t>
  </si>
  <si>
    <t>PRI</t>
  </si>
  <si>
    <t>PVEM</t>
  </si>
  <si>
    <t>3100000124916</t>
  </si>
  <si>
    <t>3100000125916</t>
  </si>
  <si>
    <t>3100000125116</t>
  </si>
  <si>
    <t>3100000125216</t>
  </si>
  <si>
    <t>3100000126016</t>
  </si>
  <si>
    <t>Contraloría General</t>
  </si>
  <si>
    <t>Del. V.C.</t>
  </si>
  <si>
    <t>Del. Coyoacán, Contraloría General</t>
  </si>
  <si>
    <t>JFCA</t>
  </si>
  <si>
    <t>Pénjamo, Gto.</t>
  </si>
  <si>
    <t>Del. Iztapalapa</t>
  </si>
  <si>
    <t>SEDUVI</t>
  </si>
  <si>
    <t>Sría. Finanzas, SEDESO</t>
  </si>
  <si>
    <t>CJSL</t>
  </si>
  <si>
    <t>Del. Xochimilco</t>
  </si>
  <si>
    <t>STC Metro</t>
  </si>
  <si>
    <t>3100000126516</t>
  </si>
  <si>
    <t>3100000126916</t>
  </si>
  <si>
    <t>011/SO/CT-04-08-2016</t>
  </si>
  <si>
    <t>INDAABIN</t>
  </si>
  <si>
    <t>PROSOC</t>
  </si>
  <si>
    <t>M1</t>
  </si>
  <si>
    <t>3100000127516</t>
  </si>
  <si>
    <t>3100000127616</t>
  </si>
  <si>
    <t>3100000127916</t>
  </si>
  <si>
    <t>3100000128016</t>
  </si>
  <si>
    <t>3100000128116</t>
  </si>
  <si>
    <t>3100000128416</t>
  </si>
  <si>
    <t>3100000128516</t>
  </si>
  <si>
    <t>3100000128616</t>
  </si>
  <si>
    <t>3100000128816</t>
  </si>
  <si>
    <t>3100000128916</t>
  </si>
  <si>
    <t>3100000129116</t>
  </si>
  <si>
    <t>3100000129216</t>
  </si>
  <si>
    <t>3100000129716</t>
  </si>
  <si>
    <t>3100000130216</t>
  </si>
  <si>
    <t>3100000130416</t>
  </si>
  <si>
    <t>3100000130316</t>
  </si>
  <si>
    <t>3100000130516</t>
  </si>
  <si>
    <t>3100000130616</t>
  </si>
  <si>
    <t>3100000130716</t>
  </si>
  <si>
    <t>3100000130816</t>
  </si>
  <si>
    <t>3100000130916</t>
  </si>
  <si>
    <t>3100000131016</t>
  </si>
  <si>
    <t>3100000131316</t>
  </si>
  <si>
    <t>3100000131416</t>
  </si>
  <si>
    <t>VARIOS</t>
  </si>
  <si>
    <t>3100000131716</t>
  </si>
  <si>
    <t>3100000132116</t>
  </si>
  <si>
    <t>3100000132016</t>
  </si>
  <si>
    <t>PROFECO</t>
  </si>
  <si>
    <t xml:space="preserve">010/SE/CT-15-07-2016 </t>
  </si>
  <si>
    <t>3100000133316</t>
  </si>
  <si>
    <t>3100000129416</t>
  </si>
  <si>
    <t>3100000129516</t>
  </si>
  <si>
    <t>3100000132616</t>
  </si>
  <si>
    <t>3100000132816</t>
  </si>
  <si>
    <t>MOVIMIENTO CIUDADANO</t>
  </si>
  <si>
    <t>SRÍA DE GOBIERNO</t>
  </si>
  <si>
    <t xml:space="preserve">INVI  </t>
  </si>
  <si>
    <t>3100000133916</t>
  </si>
  <si>
    <t>3100000134116</t>
  </si>
  <si>
    <t>3100000134216</t>
  </si>
  <si>
    <t>9 días</t>
  </si>
  <si>
    <t>012/SE/CT-16-08-2016</t>
  </si>
  <si>
    <t xml:space="preserve">UNIDAD ADMINISTRATIVA QUE NO CLASIFICÓ INFORMACIÓN. </t>
  </si>
  <si>
    <t>NÚMERO DE SOLICITUDES</t>
  </si>
  <si>
    <t>No. Solicitudes</t>
  </si>
  <si>
    <t>013/SO/CT-25-08/2016</t>
  </si>
  <si>
    <t>AEP, DEL. CUAUHTÉMOC</t>
  </si>
  <si>
    <t>Sría Finanzas</t>
  </si>
  <si>
    <t>SHCP, UNAM</t>
  </si>
  <si>
    <t>16 DELEGS</t>
  </si>
  <si>
    <t>SRÍA. CULTURA</t>
  </si>
  <si>
    <t>SEDUVI, DEL. VC</t>
  </si>
  <si>
    <t>3100000134916</t>
  </si>
  <si>
    <t>3100000135116</t>
  </si>
  <si>
    <t>INEGI</t>
  </si>
  <si>
    <t>CHIMALHUACÁN</t>
  </si>
  <si>
    <t>IFT, SCT</t>
  </si>
  <si>
    <t>Inst. Mex. Petróleo</t>
  </si>
  <si>
    <t>J.A.P.</t>
  </si>
  <si>
    <t xml:space="preserve">Inst. Nac. De la Economía Soc. </t>
  </si>
  <si>
    <t>INDEPI</t>
  </si>
  <si>
    <t>SEP</t>
  </si>
  <si>
    <t>3100000136216</t>
  </si>
  <si>
    <t>3100000137216</t>
  </si>
  <si>
    <t>3100000137416</t>
  </si>
  <si>
    <t>3100000137516</t>
  </si>
  <si>
    <t>3100000137716</t>
  </si>
  <si>
    <t>3100000137816</t>
  </si>
  <si>
    <t>3100000137916</t>
  </si>
  <si>
    <t>3100000138016</t>
  </si>
  <si>
    <t>3100000138216</t>
  </si>
  <si>
    <t>3100000138416</t>
  </si>
  <si>
    <t>3100000139716</t>
  </si>
  <si>
    <t>3100000139916</t>
  </si>
  <si>
    <t xml:space="preserve">IFT  </t>
  </si>
  <si>
    <t>SENER, PEMEX</t>
  </si>
  <si>
    <t>IEEPO</t>
  </si>
  <si>
    <t>SRÍA. GOB.</t>
  </si>
  <si>
    <t>DEL. AZCAPO</t>
  </si>
  <si>
    <t>JG, IEDF, ALDF. TEDF, 16 DELS.</t>
  </si>
  <si>
    <t>SAT</t>
  </si>
  <si>
    <t>3100000140016</t>
  </si>
  <si>
    <t>3100000140216</t>
  </si>
  <si>
    <t>ALDF, PP's</t>
  </si>
  <si>
    <t>015/SO/CT-19-09-2016</t>
  </si>
  <si>
    <t>014/SO/CT-19-09-2016</t>
  </si>
  <si>
    <t>3100000129016</t>
  </si>
  <si>
    <t>NO. SESIÓN</t>
  </si>
  <si>
    <t>2a SE</t>
  </si>
  <si>
    <t>2a SO</t>
  </si>
  <si>
    <t>3a SE</t>
  </si>
  <si>
    <t>3a SO</t>
  </si>
  <si>
    <t>4a SE</t>
  </si>
  <si>
    <t>7a SE</t>
  </si>
  <si>
    <t>4a SO</t>
  </si>
  <si>
    <t>5a SO</t>
  </si>
  <si>
    <t>6a SE</t>
  </si>
  <si>
    <t>7a SO</t>
  </si>
  <si>
    <t>7a CRITERIO</t>
  </si>
  <si>
    <t>1a SO</t>
  </si>
  <si>
    <t>6a SO</t>
  </si>
  <si>
    <t>5a SE</t>
  </si>
  <si>
    <t>8a SO</t>
  </si>
  <si>
    <t>017/SO/CT-23-09-2016</t>
  </si>
  <si>
    <t>018/SO/CT-13-10-2016</t>
  </si>
  <si>
    <t>9a SO</t>
  </si>
  <si>
    <t>SCT</t>
  </si>
  <si>
    <t>INE, IEDF</t>
  </si>
  <si>
    <t>SEDATU</t>
  </si>
  <si>
    <t>GAM, SEDEMA</t>
  </si>
  <si>
    <t>SEDESA, Del. V.C.</t>
  </si>
  <si>
    <t>OM, SEDEMA, SF</t>
  </si>
  <si>
    <t>SRIA. GOB.</t>
  </si>
  <si>
    <t>SEMARNAT</t>
  </si>
  <si>
    <t>C5</t>
  </si>
  <si>
    <t>OM</t>
  </si>
  <si>
    <t>SRIA. FINANZAS</t>
  </si>
  <si>
    <t>SRÍA. ECONOMÍA</t>
  </si>
  <si>
    <t>INVEA, SEMOVI</t>
  </si>
  <si>
    <t>SEDUVI, DEL. CUAUHTÉMOC</t>
  </si>
  <si>
    <t>Del. Coyoacán</t>
  </si>
  <si>
    <t>CJSL, ALDF</t>
  </si>
  <si>
    <t>16 DELEGS, CONTRALORÍA GENERAL</t>
  </si>
  <si>
    <t>SSA, IMSS, ISSSTE</t>
  </si>
  <si>
    <t>Del. Cuauhtémoc</t>
  </si>
  <si>
    <t>SEDESA</t>
  </si>
  <si>
    <t>PROSOC, PROTECCIÓN CIVIL</t>
  </si>
  <si>
    <t>SRÍA. FINANZAS</t>
  </si>
  <si>
    <t>CJSL, DEL. AZCAPOTZALCO</t>
  </si>
  <si>
    <t>SGDF, DEL. CUAUHTÉMOC</t>
  </si>
  <si>
    <t>CPNAGUA, SACM</t>
  </si>
  <si>
    <t>Contraloría General, JGDF</t>
  </si>
  <si>
    <t>EDOMEX (SRÍA. FINANZAS)</t>
  </si>
  <si>
    <t>3100000142616</t>
  </si>
  <si>
    <t>3100000142116</t>
  </si>
  <si>
    <t>3100000142016</t>
  </si>
  <si>
    <t>3100000141216</t>
  </si>
  <si>
    <t>3100000151416</t>
  </si>
  <si>
    <t>019/SE/CT-03-11-2016</t>
  </si>
  <si>
    <t>SEDECO, IEDF</t>
  </si>
  <si>
    <t>SACM, SEDEMA, PAOT</t>
  </si>
  <si>
    <t>TSJDF, PGJDF, SG, SEDESO</t>
  </si>
  <si>
    <t>3100000142916</t>
  </si>
  <si>
    <t>3100000143016</t>
  </si>
  <si>
    <t>3100000144116</t>
  </si>
  <si>
    <t>3100000144516</t>
  </si>
  <si>
    <t>3100000144316</t>
  </si>
  <si>
    <t>3100000144416</t>
  </si>
  <si>
    <t>3100000144616</t>
  </si>
  <si>
    <t>3100000144716</t>
  </si>
  <si>
    <t>3100000144816</t>
  </si>
  <si>
    <t>3100000145116</t>
  </si>
  <si>
    <t>3100000145316</t>
  </si>
  <si>
    <t>3100000145816</t>
  </si>
  <si>
    <t>3100000145916</t>
  </si>
  <si>
    <t>3100000146216</t>
  </si>
  <si>
    <t>3100000146516</t>
  </si>
  <si>
    <t>3100000147316</t>
  </si>
  <si>
    <t>3100000148716</t>
  </si>
  <si>
    <t>3100000149216</t>
  </si>
  <si>
    <t>3100000151216</t>
  </si>
  <si>
    <t>3100000151516</t>
  </si>
  <si>
    <t>3100000152216</t>
  </si>
  <si>
    <t>3100000152416</t>
  </si>
  <si>
    <t>3100000152516</t>
  </si>
  <si>
    <t>3100000153516</t>
  </si>
  <si>
    <t>IFT</t>
  </si>
  <si>
    <t>3100000153816</t>
  </si>
  <si>
    <t>Del. GAM</t>
  </si>
  <si>
    <t>RTP, MB, STC, STE</t>
  </si>
  <si>
    <t>DIF-DF</t>
  </si>
  <si>
    <t>PAOT, PGJDF, CG</t>
  </si>
  <si>
    <t xml:space="preserve">SSA </t>
  </si>
  <si>
    <t>3100000154316</t>
  </si>
  <si>
    <t>3100000154416</t>
  </si>
  <si>
    <t>16 Delegs.</t>
  </si>
  <si>
    <t>3100000155616</t>
  </si>
  <si>
    <t>ASF</t>
  </si>
  <si>
    <t>TSJDF</t>
  </si>
  <si>
    <t>3100000156316</t>
  </si>
  <si>
    <t>MB, STC, RTP</t>
  </si>
  <si>
    <t>MB, STC, PGJDF, M1</t>
  </si>
  <si>
    <t>3100000156816</t>
  </si>
  <si>
    <t>MB</t>
  </si>
  <si>
    <t>3100000157216</t>
  </si>
  <si>
    <t>3100000157316</t>
  </si>
  <si>
    <t>3100000157616</t>
  </si>
  <si>
    <t>3100000157716</t>
  </si>
  <si>
    <t>MB, Del. GAM</t>
  </si>
  <si>
    <t>Del. MH</t>
  </si>
  <si>
    <t>SEDECO</t>
  </si>
  <si>
    <t>3100000158216</t>
  </si>
  <si>
    <t>16 DELEGS.</t>
  </si>
  <si>
    <t>INDEPEDI</t>
  </si>
  <si>
    <t>SSA</t>
  </si>
  <si>
    <t>PRI-DF</t>
  </si>
  <si>
    <t>SEDEMA</t>
  </si>
  <si>
    <t>3100000159516</t>
  </si>
  <si>
    <t>SEDUVI, DEL. MH</t>
  </si>
  <si>
    <t>3100000159816</t>
  </si>
  <si>
    <t>3100000160216</t>
  </si>
  <si>
    <t>SEDESA, SSA</t>
  </si>
  <si>
    <t>3100000160516</t>
  </si>
  <si>
    <t>3100000160616</t>
  </si>
  <si>
    <t>SFP, SHCP, SCT, SAGARPA, SSA, SE</t>
  </si>
  <si>
    <t>3100000161216</t>
  </si>
  <si>
    <t>3100000161516</t>
  </si>
  <si>
    <t>3100000161916</t>
  </si>
  <si>
    <t>3100000162216</t>
  </si>
  <si>
    <t>3100000162316</t>
  </si>
  <si>
    <t>STE</t>
  </si>
  <si>
    <t>DEL. MH</t>
  </si>
  <si>
    <t>PGJDF, DEL. GAM</t>
  </si>
  <si>
    <t>OFICINA DE LA PRESIDENCIA DE LA REPÚBLICA</t>
  </si>
  <si>
    <t>3100000162416</t>
  </si>
  <si>
    <t>3100000162616</t>
  </si>
  <si>
    <t>3100000162716</t>
  </si>
  <si>
    <t>CETRAM</t>
  </si>
  <si>
    <t>3100000163016</t>
  </si>
  <si>
    <t>SEPOMEX</t>
  </si>
  <si>
    <t>3100000163316</t>
  </si>
  <si>
    <t>SRÍA. GOB., TSJDF</t>
  </si>
  <si>
    <t>3100000163716</t>
  </si>
  <si>
    <t>3100000163816</t>
  </si>
  <si>
    <t>3100000164116</t>
  </si>
  <si>
    <t>3100000164216</t>
  </si>
  <si>
    <t>3100000164316</t>
  </si>
  <si>
    <t>3100000164616</t>
  </si>
  <si>
    <t>3100000164816</t>
  </si>
  <si>
    <t>3100000164916</t>
  </si>
  <si>
    <t>3100000165216</t>
  </si>
  <si>
    <t>3100000165116</t>
  </si>
  <si>
    <t>3100000165316</t>
  </si>
  <si>
    <t>3100000165516</t>
  </si>
  <si>
    <t>3100000165616</t>
  </si>
  <si>
    <t>3100000165716</t>
  </si>
  <si>
    <t>3100000165916</t>
  </si>
  <si>
    <t>3100000166216</t>
  </si>
  <si>
    <t>3100000166416</t>
  </si>
  <si>
    <t>3100000166516</t>
  </si>
  <si>
    <t>3100000166616</t>
  </si>
  <si>
    <t>3100000166716</t>
  </si>
  <si>
    <t>CG, DEL. COYOACÁN</t>
  </si>
  <si>
    <t>3100000167116</t>
  </si>
  <si>
    <t>3100000167316</t>
  </si>
  <si>
    <t>3100000167716</t>
  </si>
  <si>
    <t>3100000167816</t>
  </si>
  <si>
    <t>UNAM</t>
  </si>
  <si>
    <t>3100000168116</t>
  </si>
  <si>
    <t>3100000168016</t>
  </si>
  <si>
    <t>3100000167916</t>
  </si>
  <si>
    <t>3100000168616</t>
  </si>
  <si>
    <t>3100000168316</t>
  </si>
  <si>
    <t>3100000168416</t>
  </si>
  <si>
    <t>3100000168516</t>
  </si>
  <si>
    <t>3100000168716</t>
  </si>
  <si>
    <t>020/SO/CT-28-11-2016</t>
  </si>
  <si>
    <t>12a SO</t>
  </si>
  <si>
    <t>310000164416</t>
  </si>
  <si>
    <t>3100000165416</t>
  </si>
  <si>
    <t>OM, STC Metro</t>
  </si>
  <si>
    <t>IMSS, ISSSTE</t>
  </si>
  <si>
    <t>3100000169216</t>
  </si>
  <si>
    <t xml:space="preserve">AEP  </t>
  </si>
  <si>
    <t>Del. Iztacalco</t>
  </si>
  <si>
    <t>FIDEGAR</t>
  </si>
  <si>
    <t>3100000170116</t>
  </si>
  <si>
    <t>3100000170316</t>
  </si>
  <si>
    <t>3100000170516</t>
  </si>
  <si>
    <t>3100000171616</t>
  </si>
  <si>
    <t>3100000171716</t>
  </si>
  <si>
    <t>3100000171816</t>
  </si>
  <si>
    <t>3100000172116</t>
  </si>
  <si>
    <t>3100000172216</t>
  </si>
  <si>
    <t>3100000172516</t>
  </si>
  <si>
    <t>3100000171016</t>
  </si>
  <si>
    <t>3100000171116</t>
  </si>
  <si>
    <t>3100000171216</t>
  </si>
  <si>
    <t>3100000171416</t>
  </si>
  <si>
    <t>SEMOVI, DIFDF, SEDESA</t>
  </si>
  <si>
    <t>DEL. AO</t>
  </si>
  <si>
    <t>SRÍAS GDF</t>
  </si>
  <si>
    <t>3100000171916</t>
  </si>
  <si>
    <t>DEL. MC, DEL. CUAJI, SRÍAS. GDF</t>
  </si>
  <si>
    <t>SEDUVI, DEL. GAM, SACM, SRÍA. FINANZAS</t>
  </si>
  <si>
    <t>SEDEMA, INAH, DEL. CUAHTÉMOC</t>
  </si>
  <si>
    <t>SOBSE, 16 DELEGS.</t>
  </si>
  <si>
    <t>IEDF, INE</t>
  </si>
  <si>
    <t>CONALEP</t>
  </si>
  <si>
    <t>3100000174116</t>
  </si>
  <si>
    <t>3100000175216</t>
  </si>
  <si>
    <t>3100000175316</t>
  </si>
  <si>
    <t>3100000175516</t>
  </si>
  <si>
    <t>3100000175616</t>
  </si>
  <si>
    <t>3100000175716</t>
  </si>
  <si>
    <t>3100000173016</t>
  </si>
  <si>
    <t>3100000173216</t>
  </si>
  <si>
    <t>3100000177016</t>
  </si>
  <si>
    <t>3100000177116</t>
  </si>
  <si>
    <t>3100000176616</t>
  </si>
  <si>
    <t>3100000176416</t>
  </si>
  <si>
    <t>3100000174516</t>
  </si>
  <si>
    <t>3100000174716</t>
  </si>
  <si>
    <t>3100000175916</t>
  </si>
  <si>
    <t>3100000177916</t>
  </si>
  <si>
    <t>3100000178016</t>
  </si>
  <si>
    <t>INVEA, DEL. CUAHTÉMOC</t>
  </si>
  <si>
    <t>No. SIP's</t>
  </si>
  <si>
    <t>Solicitudes Acceso Restringido 9 días</t>
  </si>
  <si>
    <t>Solicitudes Acceso Restringido 18 días</t>
  </si>
  <si>
    <t>Solicitudes  Acceso Restringido 9 días</t>
  </si>
  <si>
    <t>Solicitudes  Acceso Restringido 18 días</t>
  </si>
  <si>
    <t>Promedio Atención UA (Total sin 3 días UT)</t>
  </si>
  <si>
    <t>CJSL, Del. GAM</t>
  </si>
  <si>
    <t>3100000178516</t>
  </si>
  <si>
    <t>3100000178616</t>
  </si>
  <si>
    <t>OM, AEP, SEMOVI</t>
  </si>
  <si>
    <t>UA CON SIP</t>
  </si>
  <si>
    <t>3100000179016</t>
  </si>
  <si>
    <t>3100000179216</t>
  </si>
  <si>
    <t>3100000179316</t>
  </si>
  <si>
    <t>3100000179816</t>
  </si>
  <si>
    <t>3100000180416</t>
  </si>
  <si>
    <t>3100000179616</t>
  </si>
  <si>
    <t>SEDUVI, DEL. AO</t>
  </si>
  <si>
    <t>SEDEMA, DEL. AO</t>
  </si>
  <si>
    <t>SEMOVI, DEL. AO</t>
  </si>
  <si>
    <t>3100000180916</t>
  </si>
  <si>
    <t>TIEMPO DE ATENCIÓN A SOLICITUDES DE INFORMACIÓN, FOLIOS DEL 05 DE MAYO AL 12 DE DICIEMBRE DE 2016</t>
  </si>
  <si>
    <t>3100000181216</t>
  </si>
  <si>
    <t>SSPDF, SF</t>
  </si>
  <si>
    <t>TODAS  DEPENDENCIAS GDF</t>
  </si>
  <si>
    <t>UACM, 16 DELGS.</t>
  </si>
  <si>
    <t>3100000181616</t>
  </si>
  <si>
    <t>3100000181716</t>
  </si>
  <si>
    <t>3100000181816</t>
  </si>
  <si>
    <t>TIEMPO DE ATENCIÓN A SOLICITUDES DE INFORMACIÓN, FOLIOS DEL 05 DE MAYO AL 16 DE DICIEMBRE DE 2016</t>
  </si>
  <si>
    <t xml:space="preserve">                               TIEMPO DE ATENCIÓN A SOLICITUDES DE INFORMACIÓN, FOLIOS DEL 05 DE MAYO AL 16 DE DICIEMBRE DE 2016</t>
  </si>
  <si>
    <t>SEDUVI, DEL. COYOACÁN</t>
  </si>
  <si>
    <t>DEL. BJ, OM</t>
  </si>
  <si>
    <t>SCJN, CJF</t>
  </si>
  <si>
    <t>SRÍA. FINANZAS, 16 DELEGS.</t>
  </si>
  <si>
    <t>%</t>
  </si>
  <si>
    <t>SIP</t>
  </si>
  <si>
    <t>Confirma</t>
  </si>
  <si>
    <t>Modifica</t>
  </si>
  <si>
    <t>TOTAL</t>
  </si>
  <si>
    <t>ST</t>
  </si>
  <si>
    <t>SE</t>
  </si>
  <si>
    <t>NO CLASIFICÓ, Acceso Restringido 9 días</t>
  </si>
  <si>
    <t>No reservadas</t>
  </si>
  <si>
    <t>Reservadas</t>
  </si>
  <si>
    <t>Promedio Reservadas</t>
  </si>
  <si>
    <t>Promedio NO Reservadas</t>
  </si>
  <si>
    <t>NO CLASIFICÓ, Acceso Restringido 18 días</t>
  </si>
  <si>
    <t>SIP, AR 9 días (sin clasificar)</t>
  </si>
  <si>
    <t>SIP, AR 18 días (sin clasificar)</t>
  </si>
  <si>
    <t>OIC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</si>
  <si>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</si>
  <si>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</si>
  <si>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</si>
  <si>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</si>
  <si>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</si>
  <si>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</si>
  <si>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</si>
  <si>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</si>
  <si>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</si>
  <si>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</si>
  <si>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</si>
  <si>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</si>
  <si>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SIP de 18 días atendidas por dos o más UA SIN AMPLIACIÓN</t>
  </si>
  <si>
    <t>No. Solicitudes sin ampliación</t>
  </si>
  <si>
    <t>PROMEDIO solicitudes sin ampliación</t>
  </si>
  <si>
    <t>NÚMERO TOTAL DE SOLICITUDES</t>
  </si>
  <si>
    <t>No. Solicitudes x UA</t>
  </si>
  <si>
    <t>Amplaron Plazo</t>
  </si>
  <si>
    <t>021/SO/CT-14-12-2016</t>
  </si>
  <si>
    <t>13 SO</t>
  </si>
  <si>
    <t>DETERMINACIÓN CT</t>
  </si>
  <si>
    <t>1.6 (3 días)</t>
  </si>
  <si>
    <t>2016-1</t>
  </si>
  <si>
    <t>2016-2</t>
  </si>
  <si>
    <t>SIN UT</t>
  </si>
  <si>
    <t>SIP (UT)</t>
  </si>
  <si>
    <t>SUBFOLIOS</t>
  </si>
  <si>
    <t>SUBFOLIOS (UT)</t>
  </si>
  <si>
    <t>SUMA Subfolios/PROMEDIO</t>
  </si>
  <si>
    <t>PROMEDIO 2016-1</t>
  </si>
  <si>
    <t>PROMEDIO 2016-2</t>
  </si>
  <si>
    <t>PROMEDIO UA 2016</t>
  </si>
  <si>
    <t>NO. SIP 2016</t>
  </si>
  <si>
    <t>Lugar</t>
  </si>
  <si>
    <t>Promedio UA</t>
  </si>
  <si>
    <t>P  R  O  M  E  D  I  O  S</t>
  </si>
  <si>
    <t>No. Subfolios</t>
  </si>
  <si>
    <t>OIC (C )</t>
  </si>
  <si>
    <t>TOTAL Subfolios x UA</t>
  </si>
  <si>
    <t>UT (R)</t>
  </si>
  <si>
    <t>SIP vs Subfolios</t>
  </si>
  <si>
    <t>UT (Remisión)</t>
  </si>
  <si>
    <t>Ampliación de plazo 2016</t>
  </si>
  <si>
    <t>TOTAL / % SIP UA</t>
  </si>
  <si>
    <t>UA</t>
  </si>
  <si>
    <t>No.</t>
  </si>
  <si>
    <t>No. SIP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</si>
</sst>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28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b/>
      <sz val="12"/>
      <color indexed="9"/>
      <name val="Futura Bk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Futura Bk"/>
      <family val="0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5"/>
      <name val="Arial"/>
      <family val="2"/>
    </font>
    <font>
      <b/>
      <sz val="11.5"/>
      <color indexed="9"/>
      <name val="Futura Bk"/>
      <family val="2"/>
    </font>
    <font>
      <b/>
      <sz val="11"/>
      <color indexed="9"/>
      <name val="Arial"/>
      <family val="2"/>
    </font>
    <font>
      <b/>
      <sz val="13"/>
      <color indexed="9"/>
      <name val="Arial"/>
      <family val="2"/>
    </font>
    <font>
      <b/>
      <sz val="15"/>
      <color indexed="9"/>
      <name val="Arial"/>
      <family val="2"/>
    </font>
    <font>
      <b/>
      <sz val="12.5"/>
      <color indexed="9"/>
      <name val="Arial"/>
      <family val="2"/>
    </font>
    <font>
      <sz val="10"/>
      <color indexed="8"/>
      <name val="Calibri"/>
      <family val="2"/>
    </font>
    <font>
      <sz val="9"/>
      <color indexed="2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Futura Bk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9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7"/>
      <name val="Arial"/>
      <family val="2"/>
    </font>
    <font>
      <b/>
      <sz val="10"/>
      <color indexed="9"/>
      <name val="Calibri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55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indexed="55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i/>
      <sz val="15"/>
      <color indexed="8"/>
      <name val="Arial"/>
      <family val="2"/>
    </font>
    <font>
      <b/>
      <sz val="22"/>
      <color indexed="9"/>
      <name val="Arial"/>
      <family val="2"/>
    </font>
    <font>
      <b/>
      <u val="single"/>
      <sz val="22"/>
      <color indexed="9"/>
      <name val="Arial"/>
      <family val="2"/>
    </font>
    <font>
      <b/>
      <sz val="18"/>
      <color indexed="9"/>
      <name val="Calibri"/>
      <family val="2"/>
    </font>
    <font>
      <b/>
      <i/>
      <u val="single"/>
      <sz val="10"/>
      <color indexed="9"/>
      <name val="Calibri"/>
      <family val="2"/>
    </font>
    <font>
      <b/>
      <i/>
      <u val="single"/>
      <sz val="12"/>
      <color indexed="9"/>
      <name val="Calibri"/>
      <family val="2"/>
    </font>
    <font>
      <b/>
      <i/>
      <u val="single"/>
      <sz val="11"/>
      <color indexed="9"/>
      <name val="Calibri"/>
      <family val="2"/>
    </font>
    <font>
      <sz val="5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6"/>
      <color indexed="22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Futura Bk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Futura Bk"/>
      <family val="0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theme="0"/>
      <name val="Calibri"/>
      <family val="2"/>
    </font>
    <font>
      <b/>
      <sz val="14"/>
      <color rgb="FF00B05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 tint="-0.3499799966812134"/>
      <name val="Calibri"/>
      <family val="2"/>
    </font>
    <font>
      <b/>
      <sz val="10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i/>
      <sz val="15"/>
      <color theme="1"/>
      <name val="Arial"/>
      <family val="2"/>
    </font>
    <font>
      <b/>
      <sz val="22"/>
      <color theme="0"/>
      <name val="Arial"/>
      <family val="2"/>
    </font>
    <font>
      <b/>
      <u val="single"/>
      <sz val="22"/>
      <color theme="0"/>
      <name val="Arial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i/>
      <u val="single"/>
      <sz val="12"/>
      <color theme="0"/>
      <name val="Calibri"/>
      <family val="2"/>
    </font>
    <font>
      <b/>
      <i/>
      <u val="single"/>
      <sz val="11"/>
      <color theme="0"/>
      <name val="Calibri"/>
      <family val="2"/>
    </font>
    <font>
      <sz val="58"/>
      <color theme="1"/>
      <name val="Calibri"/>
      <family val="2"/>
    </font>
    <font>
      <b/>
      <i/>
      <u val="single"/>
      <sz val="10"/>
      <color theme="0"/>
      <name val="Calibri"/>
      <family val="2"/>
    </font>
    <font>
      <b/>
      <sz val="8"/>
      <name val="Arial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6A06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22EC0"/>
        <bgColor indexed="64"/>
      </patternFill>
    </fill>
    <fill>
      <patternFill patternType="solid">
        <fgColor rgb="FF100458"/>
        <bgColor indexed="64"/>
      </patternFill>
    </fill>
    <fill>
      <patternFill patternType="solid">
        <fgColor rgb="FF08320F"/>
        <bgColor indexed="64"/>
      </patternFill>
    </fill>
    <fill>
      <patternFill patternType="solid">
        <fgColor rgb="FF3E003E"/>
        <bgColor indexed="64"/>
      </patternFill>
    </fill>
    <fill>
      <patternFill patternType="solid">
        <fgColor rgb="FF102C32"/>
        <bgColor indexed="64"/>
      </patternFill>
    </fill>
    <fill>
      <patternFill patternType="solid">
        <fgColor rgb="FF3215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912301"/>
        <bgColor indexed="64"/>
      </patternFill>
    </fill>
    <fill>
      <patternFill patternType="solid">
        <fgColor rgb="FF4DF5A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4062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66FF"/>
        </stop>
        <stop position="1">
          <color rgb="FF100458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00B050"/>
        </stop>
        <stop position="1">
          <color rgb="FF08320F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rgb="FFE22EC0"/>
        </stop>
        <stop position="1">
          <color rgb="FF3E003E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theme="8" tint="-0.2509700059890747"/>
        </stop>
        <stop position="1">
          <color rgb="FF102C32"/>
        </stop>
      </gradientFill>
    </fill>
    <fill>
      <gradientFill degree="90">
        <stop position="0">
          <color rgb="FF7030A0"/>
        </stop>
        <stop position="1">
          <color rgb="FF321547"/>
        </stop>
      </gradientFill>
    </fill>
    <fill>
      <gradientFill degree="90">
        <stop position="0">
          <color rgb="FF7030A0"/>
        </stop>
        <stop position="1">
          <color rgb="FF321547"/>
        </stop>
      </gradientFill>
    </fill>
    <fill>
      <gradientFill degree="90">
        <stop position="0">
          <color rgb="FF7030A0"/>
        </stop>
        <stop position="1">
          <color rgb="FF321547"/>
        </stop>
      </gradientFill>
    </fill>
    <fill>
      <gradientFill degree="90">
        <stop position="0">
          <color rgb="FF7030A0"/>
        </stop>
        <stop position="1">
          <color rgb="FF321547"/>
        </stop>
      </gradientFill>
    </fill>
    <fill>
      <gradientFill degree="90">
        <stop position="0">
          <color rgb="FF92D050"/>
        </stop>
        <stop position="1">
          <color rgb="FF014C00"/>
        </stop>
      </gradientFill>
    </fill>
    <fill>
      <gradientFill degree="90">
        <stop position="0">
          <color rgb="FF92D050"/>
        </stop>
        <stop position="1">
          <color rgb="FF014C0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gradientFill degree="90">
        <stop position="0">
          <color theme="0"/>
        </stop>
        <stop position="1">
          <color rgb="FFBF1BA0"/>
        </stop>
      </gradientFill>
    </fill>
    <fill>
      <patternFill patternType="solid">
        <fgColor theme="2" tint="-0.899980008602142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4CB7"/>
        <bgColor indexed="64"/>
      </patternFill>
    </fill>
    <fill>
      <patternFill patternType="solid">
        <fgColor rgb="FF00206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n"/>
      <right/>
      <top style="thin"/>
      <bottom style="thin"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/>
      <top/>
      <bottom/>
    </border>
    <border>
      <left/>
      <right style="medium">
        <color theme="9" tint="-0.24997000396251678"/>
      </right>
      <top/>
      <bottom/>
    </border>
    <border>
      <left style="medium">
        <color theme="9" tint="-0.24997000396251678"/>
      </left>
      <right/>
      <top/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  <border>
      <left/>
      <right style="medium">
        <color theme="9" tint="-0.24997000396251678"/>
      </right>
      <top/>
      <bottom style="medium">
        <color theme="9" tint="-0.24997000396251678"/>
      </bottom>
    </border>
    <border>
      <left style="medium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medium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 style="thin">
        <color theme="9" tint="-0.24997000396251678"/>
      </right>
      <top/>
      <bottom style="medium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 style="medium">
        <color theme="9" tint="-0.24997000396251678"/>
      </bottom>
    </border>
    <border>
      <left style="thin">
        <color theme="9" tint="-0.24997000396251678"/>
      </left>
      <right style="medium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medium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medium">
        <color theme="0"/>
      </left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 style="thin">
        <color theme="0"/>
      </left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>
        <color theme="9" tint="-0.24997000396251678"/>
      </left>
      <right/>
      <top style="medium">
        <color theme="9" tint="-0.24997000396251678"/>
      </top>
      <bottom/>
    </border>
    <border>
      <left/>
      <right/>
      <top style="medium">
        <color theme="9" tint="-0.24997000396251678"/>
      </top>
      <bottom/>
    </border>
    <border>
      <left/>
      <right style="medium">
        <color theme="9" tint="-0.24997000396251678"/>
      </right>
      <top style="medium">
        <color theme="9" tint="-0.2499700039625167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6" fillId="29" borderId="1" applyNumberFormat="0" applyAlignment="0" applyProtection="0"/>
    <xf numFmtId="0" fontId="9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8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5" fillId="0" borderId="8" applyNumberFormat="0" applyFill="0" applyAlignment="0" applyProtection="0"/>
    <xf numFmtId="0" fontId="104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34" borderId="12" xfId="0" applyFont="1" applyFill="1" applyBorder="1" applyAlignment="1" quotePrefix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5" fillId="35" borderId="10" xfId="0" applyFont="1" applyFill="1" applyBorder="1" applyAlignment="1">
      <alignment horizontal="center"/>
    </xf>
    <xf numFmtId="0" fontId="10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10" xfId="0" applyFont="1" applyFill="1" applyBorder="1" applyAlignment="1" quotePrefix="1">
      <alignment horizontal="center"/>
    </xf>
    <xf numFmtId="0" fontId="107" fillId="0" borderId="0" xfId="0" applyFont="1" applyAlignment="1">
      <alignment horizontal="center" vertical="center"/>
    </xf>
    <xf numFmtId="0" fontId="108" fillId="33" borderId="15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10" fillId="0" borderId="10" xfId="0" applyFont="1" applyFill="1" applyBorder="1" applyAlignment="1">
      <alignment horizontal="center" vertical="center" wrapText="1"/>
    </xf>
    <xf numFmtId="14" fontId="110" fillId="0" borderId="10" xfId="0" applyNumberFormat="1" applyFont="1" applyFill="1" applyBorder="1" applyAlignment="1">
      <alignment horizontal="center" vertical="center" wrapText="1"/>
    </xf>
    <xf numFmtId="0" fontId="110" fillId="0" borderId="10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14" fontId="1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Border="1" applyAlignment="1">
      <alignment/>
    </xf>
    <xf numFmtId="0" fontId="105" fillId="0" borderId="0" xfId="0" applyFont="1" applyAlignment="1">
      <alignment/>
    </xf>
    <xf numFmtId="0" fontId="88" fillId="0" borderId="0" xfId="52">
      <alignment/>
      <protection/>
    </xf>
    <xf numFmtId="0" fontId="10" fillId="35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112" fillId="0" borderId="0" xfId="0" applyFont="1" applyFill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13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0" fontId="13" fillId="0" borderId="0" xfId="0" applyFont="1" applyFill="1" applyAlignment="1">
      <alignment/>
    </xf>
    <xf numFmtId="164" fontId="115" fillId="0" borderId="10" xfId="52" applyNumberFormat="1" applyFont="1" applyFill="1" applyBorder="1" applyAlignment="1">
      <alignment horizontal="center" vertical="center" wrapText="1"/>
      <protection/>
    </xf>
    <xf numFmtId="164" fontId="115" fillId="0" borderId="16" xfId="52" applyNumberFormat="1" applyFont="1" applyFill="1" applyBorder="1" applyAlignment="1">
      <alignment horizontal="center" vertical="center" wrapText="1"/>
      <protection/>
    </xf>
    <xf numFmtId="0" fontId="39" fillId="0" borderId="17" xfId="52" applyNumberFormat="1" applyFont="1" applyFill="1" applyBorder="1" applyAlignment="1">
      <alignment horizontal="center" vertical="center" wrapText="1"/>
      <protection/>
    </xf>
    <xf numFmtId="0" fontId="114" fillId="0" borderId="0" xfId="0" applyFont="1" applyFill="1" applyAlignment="1">
      <alignment horizontal="center"/>
    </xf>
    <xf numFmtId="14" fontId="10" fillId="35" borderId="10" xfId="0" applyNumberFormat="1" applyFont="1" applyFill="1" applyBorder="1" applyAlignment="1" quotePrefix="1">
      <alignment horizontal="center" vertical="center" wrapText="1"/>
    </xf>
    <xf numFmtId="0" fontId="12" fillId="35" borderId="10" xfId="0" applyNumberFormat="1" applyFont="1" applyFill="1" applyBorder="1" applyAlignment="1" quotePrefix="1">
      <alignment horizontal="center" vertical="center" wrapText="1"/>
    </xf>
    <xf numFmtId="14" fontId="105" fillId="35" borderId="10" xfId="0" applyNumberFormat="1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/>
    </xf>
    <xf numFmtId="0" fontId="105" fillId="35" borderId="18" xfId="0" applyFont="1" applyFill="1" applyBorder="1" applyAlignment="1">
      <alignment horizontal="center"/>
    </xf>
    <xf numFmtId="0" fontId="10" fillId="0" borderId="18" xfId="0" applyFont="1" applyFill="1" applyBorder="1" applyAlignment="1" quotePrefix="1">
      <alignment horizontal="center"/>
    </xf>
    <xf numFmtId="0" fontId="6" fillId="37" borderId="19" xfId="0" applyFont="1" applyFill="1" applyBorder="1" applyAlignment="1" quotePrefix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 quotePrefix="1">
      <alignment horizontal="center" vertical="center" wrapText="1"/>
    </xf>
    <xf numFmtId="0" fontId="106" fillId="38" borderId="19" xfId="0" applyFont="1" applyFill="1" applyBorder="1" applyAlignment="1">
      <alignment horizontal="center" vertical="center"/>
    </xf>
    <xf numFmtId="164" fontId="106" fillId="38" borderId="19" xfId="0" applyNumberFormat="1" applyFont="1" applyFill="1" applyBorder="1" applyAlignment="1">
      <alignment horizontal="center" vertical="center"/>
    </xf>
    <xf numFmtId="0" fontId="6" fillId="38" borderId="19" xfId="0" applyFont="1" applyFill="1" applyBorder="1" applyAlignment="1" quotePrefix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 quotePrefix="1">
      <alignment horizontal="center" vertical="center" wrapText="1"/>
    </xf>
    <xf numFmtId="0" fontId="105" fillId="0" borderId="10" xfId="0" applyFont="1" applyFill="1" applyBorder="1" applyAlignment="1">
      <alignment horizont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 quotePrefix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106" fillId="40" borderId="19" xfId="0" applyFont="1" applyFill="1" applyBorder="1" applyAlignment="1">
      <alignment horizontal="center" vertical="center"/>
    </xf>
    <xf numFmtId="164" fontId="106" fillId="40" borderId="19" xfId="0" applyNumberFormat="1" applyFont="1" applyFill="1" applyBorder="1" applyAlignment="1">
      <alignment horizontal="center" vertical="center"/>
    </xf>
    <xf numFmtId="0" fontId="6" fillId="41" borderId="20" xfId="0" applyFont="1" applyFill="1" applyBorder="1" applyAlignment="1" quotePrefix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164" fontId="106" fillId="39" borderId="20" xfId="0" applyNumberFormat="1" applyFont="1" applyFill="1" applyBorder="1" applyAlignment="1">
      <alignment horizontal="center" vertical="center"/>
    </xf>
    <xf numFmtId="0" fontId="116" fillId="35" borderId="10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6" fillId="41" borderId="21" xfId="0" applyFont="1" applyFill="1" applyBorder="1" applyAlignment="1">
      <alignment horizontal="center" vertical="center" wrapText="1"/>
    </xf>
    <xf numFmtId="0" fontId="106" fillId="41" borderId="20" xfId="0" applyFont="1" applyFill="1" applyBorder="1" applyAlignment="1">
      <alignment horizontal="center" vertical="center"/>
    </xf>
    <xf numFmtId="164" fontId="106" fillId="41" borderId="20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8" fillId="0" borderId="0" xfId="52" applyFill="1">
      <alignment/>
      <protection/>
    </xf>
    <xf numFmtId="0" fontId="41" fillId="40" borderId="19" xfId="52" applyFont="1" applyFill="1" applyBorder="1" applyAlignment="1" quotePrefix="1">
      <alignment horizontal="center" vertical="center" wrapText="1"/>
      <protection/>
    </xf>
    <xf numFmtId="0" fontId="117" fillId="39" borderId="19" xfId="52" applyFont="1" applyFill="1" applyBorder="1" applyAlignment="1">
      <alignment horizontal="center" vertical="center" wrapText="1"/>
      <protection/>
    </xf>
    <xf numFmtId="0" fontId="39" fillId="42" borderId="22" xfId="52" applyNumberFormat="1" applyFont="1" applyFill="1" applyBorder="1" applyAlignment="1">
      <alignment horizontal="center" vertical="center" wrapText="1"/>
      <protection/>
    </xf>
    <xf numFmtId="0" fontId="39" fillId="42" borderId="17" xfId="52" applyNumberFormat="1" applyFont="1" applyFill="1" applyBorder="1" applyAlignment="1">
      <alignment horizontal="center" vertical="center" wrapText="1"/>
      <protection/>
    </xf>
    <xf numFmtId="164" fontId="115" fillId="42" borderId="10" xfId="52" applyNumberFormat="1" applyFont="1" applyFill="1" applyBorder="1" applyAlignment="1">
      <alignment horizontal="center" vertical="center" wrapText="1"/>
      <protection/>
    </xf>
    <xf numFmtId="0" fontId="39" fillId="42" borderId="23" xfId="52" applyNumberFormat="1" applyFont="1" applyFill="1" applyBorder="1" applyAlignment="1">
      <alignment horizontal="center" vertical="center" wrapText="1"/>
      <protection/>
    </xf>
    <xf numFmtId="0" fontId="42" fillId="43" borderId="24" xfId="52" applyFont="1" applyFill="1" applyBorder="1" applyAlignment="1" quotePrefix="1">
      <alignment horizontal="center" vertical="center" wrapText="1"/>
      <protection/>
    </xf>
    <xf numFmtId="0" fontId="39" fillId="0" borderId="25" xfId="52" applyNumberFormat="1" applyFont="1" applyFill="1" applyBorder="1" applyAlignment="1">
      <alignment horizontal="center" vertical="center" wrapText="1"/>
      <protection/>
    </xf>
    <xf numFmtId="164" fontId="115" fillId="42" borderId="26" xfId="52" applyNumberFormat="1" applyFont="1" applyFill="1" applyBorder="1" applyAlignment="1">
      <alignment horizontal="center" vertical="center" wrapText="1"/>
      <protection/>
    </xf>
    <xf numFmtId="0" fontId="39" fillId="0" borderId="27" xfId="52" applyNumberFormat="1" applyFont="1" applyFill="1" applyBorder="1" applyAlignment="1">
      <alignment horizontal="center" vertical="center" wrapText="1"/>
      <protection/>
    </xf>
    <xf numFmtId="164" fontId="115" fillId="42" borderId="28" xfId="52" applyNumberFormat="1" applyFont="1" applyFill="1" applyBorder="1" applyAlignment="1">
      <alignment horizontal="center" vertical="center" wrapText="1"/>
      <protection/>
    </xf>
    <xf numFmtId="164" fontId="115" fillId="0" borderId="28" xfId="52" applyNumberFormat="1" applyFont="1" applyFill="1" applyBorder="1" applyAlignment="1">
      <alignment horizontal="center" vertical="center" wrapText="1"/>
      <protection/>
    </xf>
    <xf numFmtId="0" fontId="39" fillId="0" borderId="29" xfId="52" applyNumberFormat="1" applyFont="1" applyFill="1" applyBorder="1" applyAlignment="1">
      <alignment horizontal="center" vertical="center" wrapText="1"/>
      <protection/>
    </xf>
    <xf numFmtId="164" fontId="115" fillId="42" borderId="30" xfId="52" applyNumberFormat="1" applyFont="1" applyFill="1" applyBorder="1" applyAlignment="1">
      <alignment horizontal="center" vertical="center" wrapText="1"/>
      <protection/>
    </xf>
    <xf numFmtId="0" fontId="39" fillId="42" borderId="27" xfId="52" applyNumberFormat="1" applyFont="1" applyFill="1" applyBorder="1" applyAlignment="1">
      <alignment horizontal="center" vertical="center" wrapText="1"/>
      <protection/>
    </xf>
    <xf numFmtId="0" fontId="39" fillId="42" borderId="29" xfId="52" applyNumberFormat="1" applyFont="1" applyFill="1" applyBorder="1" applyAlignment="1">
      <alignment horizontal="center" vertical="center" wrapText="1"/>
      <protection/>
    </xf>
    <xf numFmtId="164" fontId="115" fillId="0" borderId="30" xfId="52" applyNumberFormat="1" applyFont="1" applyFill="1" applyBorder="1" applyAlignment="1">
      <alignment horizontal="center" vertical="center" wrapText="1"/>
      <protection/>
    </xf>
    <xf numFmtId="0" fontId="117" fillId="37" borderId="31" xfId="52" applyFont="1" applyFill="1" applyBorder="1" applyAlignment="1" quotePrefix="1">
      <alignment horizontal="center" vertical="center" wrapText="1"/>
      <protection/>
    </xf>
    <xf numFmtId="0" fontId="117" fillId="37" borderId="19" xfId="52" applyFont="1" applyFill="1" applyBorder="1" applyAlignment="1">
      <alignment horizontal="center" vertical="center" wrapText="1"/>
      <protection/>
    </xf>
    <xf numFmtId="0" fontId="117" fillId="38" borderId="19" xfId="52" applyFont="1" applyFill="1" applyBorder="1" applyAlignment="1" quotePrefix="1">
      <alignment horizontal="center" vertical="center" wrapText="1"/>
      <protection/>
    </xf>
    <xf numFmtId="0" fontId="117" fillId="38" borderId="32" xfId="52" applyFont="1" applyFill="1" applyBorder="1" applyAlignment="1">
      <alignment horizontal="center" vertical="center" wrapText="1"/>
      <protection/>
    </xf>
    <xf numFmtId="0" fontId="41" fillId="39" borderId="31" xfId="52" applyFont="1" applyFill="1" applyBorder="1" applyAlignment="1" quotePrefix="1">
      <alignment horizontal="center" vertical="center" wrapText="1"/>
      <protection/>
    </xf>
    <xf numFmtId="0" fontId="117" fillId="40" borderId="32" xfId="52" applyFont="1" applyFill="1" applyBorder="1" applyAlignment="1">
      <alignment horizontal="center" vertical="center" wrapText="1"/>
      <protection/>
    </xf>
    <xf numFmtId="0" fontId="41" fillId="41" borderId="31" xfId="52" applyFont="1" applyFill="1" applyBorder="1" applyAlignment="1" quotePrefix="1">
      <alignment horizontal="center" vertical="center" wrapText="1"/>
      <protection/>
    </xf>
    <xf numFmtId="0" fontId="117" fillId="41" borderId="32" xfId="52" applyFont="1" applyFill="1" applyBorder="1" applyAlignment="1">
      <alignment horizontal="center" vertical="center" wrapText="1"/>
      <protection/>
    </xf>
    <xf numFmtId="0" fontId="41" fillId="33" borderId="31" xfId="52" applyFont="1" applyFill="1" applyBorder="1" applyAlignment="1" quotePrefix="1">
      <alignment horizontal="center" vertical="center" wrapText="1"/>
      <protection/>
    </xf>
    <xf numFmtId="0" fontId="117" fillId="33" borderId="32" xfId="52" applyFont="1" applyFill="1" applyBorder="1" applyAlignment="1">
      <alignment horizontal="center" vertical="center" wrapText="1"/>
      <protection/>
    </xf>
    <xf numFmtId="0" fontId="41" fillId="44" borderId="31" xfId="52" applyFont="1" applyFill="1" applyBorder="1" applyAlignment="1" quotePrefix="1">
      <alignment horizontal="center" vertical="center" wrapText="1"/>
      <protection/>
    </xf>
    <xf numFmtId="0" fontId="117" fillId="44" borderId="32" xfId="52" applyFont="1" applyFill="1" applyBorder="1" applyAlignment="1">
      <alignment horizontal="center" vertical="center" wrapText="1"/>
      <protection/>
    </xf>
    <xf numFmtId="0" fontId="116" fillId="45" borderId="10" xfId="0" applyFont="1" applyFill="1" applyBorder="1" applyAlignment="1">
      <alignment horizontal="center"/>
    </xf>
    <xf numFmtId="164" fontId="115" fillId="0" borderId="26" xfId="52" applyNumberFormat="1" applyFont="1" applyFill="1" applyBorder="1" applyAlignment="1">
      <alignment horizontal="center" vertical="center" wrapText="1"/>
      <protection/>
    </xf>
    <xf numFmtId="0" fontId="6" fillId="37" borderId="19" xfId="0" applyFont="1" applyFill="1" applyBorder="1" applyAlignment="1" quotePrefix="1">
      <alignment horizontal="center" vertical="center" wrapText="1"/>
    </xf>
    <xf numFmtId="164" fontId="115" fillId="0" borderId="18" xfId="52" applyNumberFormat="1" applyFont="1" applyFill="1" applyBorder="1" applyAlignment="1">
      <alignment horizontal="center" vertical="center" wrapText="1"/>
      <protection/>
    </xf>
    <xf numFmtId="0" fontId="116" fillId="8" borderId="10" xfId="0" applyFont="1" applyFill="1" applyBorder="1" applyAlignment="1">
      <alignment horizontal="center"/>
    </xf>
    <xf numFmtId="0" fontId="106" fillId="37" borderId="20" xfId="0" applyFont="1" applyFill="1" applyBorder="1" applyAlignment="1">
      <alignment horizontal="center" vertical="center"/>
    </xf>
    <xf numFmtId="164" fontId="106" fillId="37" borderId="20" xfId="0" applyNumberFormat="1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 vertical="center" wrapText="1"/>
    </xf>
    <xf numFmtId="164" fontId="115" fillId="46" borderId="10" xfId="52" applyNumberFormat="1" applyFont="1" applyFill="1" applyBorder="1" applyAlignment="1">
      <alignment horizontal="center" vertical="center" wrapText="1"/>
      <protection/>
    </xf>
    <xf numFmtId="164" fontId="115" fillId="47" borderId="10" xfId="52" applyNumberFormat="1" applyFont="1" applyFill="1" applyBorder="1" applyAlignment="1">
      <alignment horizontal="center" vertical="center" wrapText="1"/>
      <protection/>
    </xf>
    <xf numFmtId="164" fontId="115" fillId="47" borderId="28" xfId="52" applyNumberFormat="1" applyFont="1" applyFill="1" applyBorder="1" applyAlignment="1">
      <alignment horizontal="center" vertical="center" wrapText="1"/>
      <protection/>
    </xf>
    <xf numFmtId="164" fontId="115" fillId="46" borderId="28" xfId="52" applyNumberFormat="1" applyFont="1" applyFill="1" applyBorder="1" applyAlignment="1">
      <alignment horizontal="center" vertical="center" wrapText="1"/>
      <protection/>
    </xf>
    <xf numFmtId="0" fontId="44" fillId="43" borderId="24" xfId="52" applyFont="1" applyFill="1" applyBorder="1" applyAlignment="1" quotePrefix="1">
      <alignment horizontal="center" vertical="center" wrapText="1"/>
      <protection/>
    </xf>
    <xf numFmtId="0" fontId="10" fillId="36" borderId="10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106" fillId="37" borderId="33" xfId="0" applyFont="1" applyFill="1" applyBorder="1" applyAlignment="1">
      <alignment horizontal="center" vertical="center"/>
    </xf>
    <xf numFmtId="0" fontId="44" fillId="43" borderId="34" xfId="52" applyFont="1" applyFill="1" applyBorder="1" applyAlignment="1" quotePrefix="1">
      <alignment horizontal="center" vertical="center" wrapText="1"/>
      <protection/>
    </xf>
    <xf numFmtId="0" fontId="119" fillId="0" borderId="10" xfId="0" applyFont="1" applyFill="1" applyBorder="1" applyAlignment="1">
      <alignment horizontal="center" vertical="center"/>
    </xf>
    <xf numFmtId="2" fontId="106" fillId="33" borderId="35" xfId="0" applyNumberFormat="1" applyFont="1" applyFill="1" applyBorder="1" applyAlignment="1">
      <alignment horizontal="center" vertical="center"/>
    </xf>
    <xf numFmtId="2" fontId="106" fillId="37" borderId="20" xfId="0" applyNumberFormat="1" applyFont="1" applyFill="1" applyBorder="1" applyAlignment="1">
      <alignment horizontal="center" vertical="center"/>
    </xf>
    <xf numFmtId="2" fontId="106" fillId="39" borderId="20" xfId="0" applyNumberFormat="1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 wrapText="1"/>
    </xf>
    <xf numFmtId="0" fontId="106" fillId="48" borderId="20" xfId="0" applyFont="1" applyFill="1" applyBorder="1" applyAlignment="1">
      <alignment horizontal="center" vertical="center"/>
    </xf>
    <xf numFmtId="164" fontId="106" fillId="48" borderId="20" xfId="0" applyNumberFormat="1" applyFont="1" applyFill="1" applyBorder="1" applyAlignment="1">
      <alignment horizontal="center" vertical="center"/>
    </xf>
    <xf numFmtId="1" fontId="2" fillId="13" borderId="10" xfId="0" applyNumberFormat="1" applyFont="1" applyFill="1" applyBorder="1" applyAlignment="1" quotePrefix="1">
      <alignment horizontal="center"/>
    </xf>
    <xf numFmtId="1" fontId="2" fillId="0" borderId="10" xfId="0" applyNumberFormat="1" applyFont="1" applyFill="1" applyBorder="1" applyAlignment="1" quotePrefix="1">
      <alignment horizontal="center"/>
    </xf>
    <xf numFmtId="0" fontId="106" fillId="40" borderId="19" xfId="0" applyFont="1" applyFill="1" applyBorder="1" applyAlignment="1">
      <alignment horizontal="center" vertical="center" wrapText="1"/>
    </xf>
    <xf numFmtId="0" fontId="106" fillId="49" borderId="19" xfId="0" applyFont="1" applyFill="1" applyBorder="1" applyAlignment="1">
      <alignment horizontal="center" vertical="center" wrapText="1"/>
    </xf>
    <xf numFmtId="1" fontId="106" fillId="49" borderId="19" xfId="0" applyNumberFormat="1" applyFont="1" applyFill="1" applyBorder="1" applyAlignment="1">
      <alignment horizontal="center" vertical="center"/>
    </xf>
    <xf numFmtId="0" fontId="120" fillId="37" borderId="20" xfId="0" applyFont="1" applyFill="1" applyBorder="1" applyAlignment="1">
      <alignment horizontal="center" vertical="center" wrapText="1"/>
    </xf>
    <xf numFmtId="1" fontId="106" fillId="37" borderId="20" xfId="0" applyNumberFormat="1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6" fillId="41" borderId="20" xfId="0" applyFont="1" applyFill="1" applyBorder="1" applyAlignment="1" quotePrefix="1">
      <alignment horizontal="center" vertical="center" wrapText="1"/>
    </xf>
    <xf numFmtId="0" fontId="88" fillId="0" borderId="0" xfId="52" applyAlignment="1">
      <alignment horizontal="center"/>
      <protection/>
    </xf>
    <xf numFmtId="0" fontId="88" fillId="0" borderId="0" xfId="52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2" fillId="43" borderId="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8" fillId="46" borderId="0" xfId="52" applyFill="1" applyAlignment="1">
      <alignment horizontal="center" vertical="center"/>
      <protection/>
    </xf>
    <xf numFmtId="1" fontId="20" fillId="0" borderId="0" xfId="0" applyNumberFormat="1" applyFont="1" applyAlignment="1">
      <alignment horizontal="center" vertical="center"/>
    </xf>
    <xf numFmtId="1" fontId="9" fillId="0" borderId="10" xfId="0" applyNumberFormat="1" applyFont="1" applyFill="1" applyBorder="1" applyAlignment="1" quotePrefix="1">
      <alignment horizontal="center"/>
    </xf>
    <xf numFmtId="1" fontId="9" fillId="0" borderId="10" xfId="0" applyNumberFormat="1" applyFont="1" applyFill="1" applyBorder="1" applyAlignment="1" quotePrefix="1">
      <alignment horizontal="center" wrapText="1"/>
    </xf>
    <xf numFmtId="14" fontId="10" fillId="35" borderId="36" xfId="0" applyNumberFormat="1" applyFont="1" applyFill="1" applyBorder="1" applyAlignment="1" quotePrefix="1">
      <alignment vertical="center" wrapText="1"/>
    </xf>
    <xf numFmtId="0" fontId="105" fillId="35" borderId="10" xfId="0" applyFont="1" applyFill="1" applyBorder="1" applyAlignment="1">
      <alignment horizontal="center" vertical="center" wrapText="1"/>
    </xf>
    <xf numFmtId="1" fontId="106" fillId="33" borderId="35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4" fontId="10" fillId="35" borderId="36" xfId="0" applyNumberFormat="1" applyFont="1" applyFill="1" applyBorder="1" applyAlignment="1" quotePrefix="1">
      <alignment horizontal="center" vertical="center" wrapText="1"/>
    </xf>
    <xf numFmtId="14" fontId="10" fillId="35" borderId="17" xfId="0" applyNumberFormat="1" applyFont="1" applyFill="1" applyBorder="1" applyAlignment="1" quotePrefix="1">
      <alignment horizontal="center" vertical="center" wrapText="1"/>
    </xf>
    <xf numFmtId="0" fontId="21" fillId="41" borderId="2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06" fillId="41" borderId="20" xfId="0" applyFont="1" applyFill="1" applyBorder="1" applyAlignment="1">
      <alignment horizontal="center" vertical="center" wrapText="1"/>
    </xf>
    <xf numFmtId="0" fontId="106" fillId="48" borderId="20" xfId="0" applyFont="1" applyFill="1" applyBorder="1" applyAlignment="1">
      <alignment horizontal="center" vertical="center" wrapText="1"/>
    </xf>
    <xf numFmtId="2" fontId="106" fillId="41" borderId="20" xfId="0" applyNumberFormat="1" applyFont="1" applyFill="1" applyBorder="1" applyAlignment="1">
      <alignment horizontal="center" vertical="center"/>
    </xf>
    <xf numFmtId="2" fontId="106" fillId="48" borderId="20" xfId="0" applyNumberFormat="1" applyFont="1" applyFill="1" applyBorder="1" applyAlignment="1">
      <alignment horizontal="center" vertical="center"/>
    </xf>
    <xf numFmtId="1" fontId="106" fillId="49" borderId="21" xfId="0" applyNumberFormat="1" applyFont="1" applyFill="1" applyBorder="1" applyAlignment="1">
      <alignment horizontal="center" vertical="center"/>
    </xf>
    <xf numFmtId="0" fontId="106" fillId="40" borderId="21" xfId="0" applyFont="1" applyFill="1" applyBorder="1" applyAlignment="1">
      <alignment horizontal="center" vertical="center" wrapText="1"/>
    </xf>
    <xf numFmtId="0" fontId="10" fillId="50" borderId="10" xfId="0" applyFont="1" applyFill="1" applyBorder="1" applyAlignment="1">
      <alignment horizontal="center"/>
    </xf>
    <xf numFmtId="0" fontId="10" fillId="50" borderId="10" xfId="0" applyFont="1" applyFill="1" applyBorder="1" applyAlignment="1">
      <alignment horizontal="center" vertical="center"/>
    </xf>
    <xf numFmtId="2" fontId="121" fillId="0" borderId="37" xfId="52" applyNumberFormat="1" applyFont="1" applyBorder="1" applyAlignment="1">
      <alignment horizontal="center" vertical="center"/>
      <protection/>
    </xf>
    <xf numFmtId="0" fontId="122" fillId="0" borderId="37" xfId="52" applyFont="1" applyBorder="1" applyAlignment="1">
      <alignment horizontal="center" vertical="center"/>
      <protection/>
    </xf>
    <xf numFmtId="0" fontId="123" fillId="42" borderId="37" xfId="52" applyNumberFormat="1" applyFont="1" applyFill="1" applyBorder="1" applyAlignment="1">
      <alignment horizontal="center" vertical="center" wrapText="1"/>
      <protection/>
    </xf>
    <xf numFmtId="1" fontId="122" fillId="0" borderId="37" xfId="52" applyNumberFormat="1" applyFont="1" applyBorder="1" applyAlignment="1">
      <alignment horizontal="center" vertical="center"/>
      <protection/>
    </xf>
    <xf numFmtId="2" fontId="124" fillId="0" borderId="37" xfId="52" applyNumberFormat="1" applyFont="1" applyBorder="1" applyAlignment="1">
      <alignment horizontal="center" vertical="center"/>
      <protection/>
    </xf>
    <xf numFmtId="164" fontId="121" fillId="0" borderId="37" xfId="52" applyNumberFormat="1" applyFont="1" applyBorder="1" applyAlignment="1">
      <alignment horizontal="center" vertical="center"/>
      <protection/>
    </xf>
    <xf numFmtId="164" fontId="124" fillId="0" borderId="37" xfId="52" applyNumberFormat="1" applyFont="1" applyBorder="1" applyAlignment="1">
      <alignment horizontal="center" vertical="center"/>
      <protection/>
    </xf>
    <xf numFmtId="0" fontId="51" fillId="0" borderId="37" xfId="52" applyFont="1" applyBorder="1" applyAlignment="1">
      <alignment horizontal="center" vertical="center"/>
      <protection/>
    </xf>
    <xf numFmtId="1" fontId="51" fillId="0" borderId="37" xfId="52" applyNumberFormat="1" applyFont="1" applyBorder="1" applyAlignment="1">
      <alignment horizontal="center" vertical="center"/>
      <protection/>
    </xf>
    <xf numFmtId="1" fontId="51" fillId="15" borderId="37" xfId="52" applyNumberFormat="1" applyFont="1" applyFill="1" applyBorder="1" applyAlignment="1">
      <alignment horizontal="center" vertical="center"/>
      <protection/>
    </xf>
    <xf numFmtId="2" fontId="125" fillId="13" borderId="37" xfId="52" applyNumberFormat="1" applyFont="1" applyFill="1" applyBorder="1" applyAlignment="1">
      <alignment horizontal="center"/>
      <protection/>
    </xf>
    <xf numFmtId="1" fontId="126" fillId="13" borderId="37" xfId="52" applyNumberFormat="1" applyFont="1" applyFill="1" applyBorder="1" applyAlignment="1">
      <alignment horizontal="center"/>
      <protection/>
    </xf>
    <xf numFmtId="2" fontId="126" fillId="13" borderId="37" xfId="52" applyNumberFormat="1" applyFont="1" applyFill="1" applyBorder="1" applyAlignment="1">
      <alignment horizontal="center"/>
      <protection/>
    </xf>
    <xf numFmtId="0" fontId="51" fillId="0" borderId="37" xfId="5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54" fillId="42" borderId="37" xfId="52" applyNumberFormat="1" applyFont="1" applyFill="1" applyBorder="1" applyAlignment="1">
      <alignment horizontal="center" vertical="center"/>
      <protection/>
    </xf>
    <xf numFmtId="1" fontId="127" fillId="42" borderId="37" xfId="52" applyNumberFormat="1" applyFont="1" applyFill="1" applyBorder="1" applyAlignment="1">
      <alignment horizontal="center" vertical="center"/>
      <protection/>
    </xf>
    <xf numFmtId="0" fontId="128" fillId="0" borderId="0" xfId="52" applyFont="1" applyAlignment="1">
      <alignment horizontal="center" vertical="center"/>
      <protection/>
    </xf>
    <xf numFmtId="0" fontId="129" fillId="0" borderId="0" xfId="52" applyFont="1" applyAlignment="1">
      <alignment horizontal="center" vertical="center"/>
      <protection/>
    </xf>
    <xf numFmtId="0" fontId="130" fillId="0" borderId="0" xfId="52" applyFont="1" applyAlignment="1">
      <alignment horizontal="center" vertical="center"/>
      <protection/>
    </xf>
    <xf numFmtId="0" fontId="88" fillId="0" borderId="0" xfId="52" applyFont="1">
      <alignment/>
      <protection/>
    </xf>
    <xf numFmtId="164" fontId="127" fillId="42" borderId="37" xfId="52" applyNumberFormat="1" applyFont="1" applyFill="1" applyBorder="1" applyAlignment="1">
      <alignment horizontal="center" vertical="center" wrapText="1"/>
      <protection/>
    </xf>
    <xf numFmtId="0" fontId="131" fillId="37" borderId="37" xfId="52" applyFont="1" applyFill="1" applyBorder="1" applyAlignment="1" quotePrefix="1">
      <alignment horizontal="center" vertical="center" wrapText="1"/>
      <protection/>
    </xf>
    <xf numFmtId="0" fontId="131" fillId="37" borderId="37" xfId="52" applyFont="1" applyFill="1" applyBorder="1" applyAlignment="1">
      <alignment horizontal="center" vertical="center" wrapText="1"/>
      <protection/>
    </xf>
    <xf numFmtId="0" fontId="131" fillId="38" borderId="37" xfId="52" applyFont="1" applyFill="1" applyBorder="1" applyAlignment="1" quotePrefix="1">
      <alignment horizontal="center" vertical="center" wrapText="1"/>
      <protection/>
    </xf>
    <xf numFmtId="0" fontId="131" fillId="38" borderId="37" xfId="52" applyFont="1" applyFill="1" applyBorder="1" applyAlignment="1">
      <alignment horizontal="center" vertical="center" wrapText="1"/>
      <protection/>
    </xf>
    <xf numFmtId="0" fontId="44" fillId="39" borderId="37" xfId="52" applyFont="1" applyFill="1" applyBorder="1" applyAlignment="1" quotePrefix="1">
      <alignment horizontal="center" vertical="center" wrapText="1"/>
      <protection/>
    </xf>
    <xf numFmtId="0" fontId="131" fillId="39" borderId="37" xfId="52" applyFont="1" applyFill="1" applyBorder="1" applyAlignment="1">
      <alignment horizontal="center" vertical="center" wrapText="1"/>
      <protection/>
    </xf>
    <xf numFmtId="0" fontId="44" fillId="40" borderId="37" xfId="52" applyFont="1" applyFill="1" applyBorder="1" applyAlignment="1" quotePrefix="1">
      <alignment horizontal="center" vertical="center" wrapText="1"/>
      <protection/>
    </xf>
    <xf numFmtId="0" fontId="131" fillId="40" borderId="37" xfId="52" applyFont="1" applyFill="1" applyBorder="1" applyAlignment="1">
      <alignment horizontal="center" vertical="center" wrapText="1"/>
      <protection/>
    </xf>
    <xf numFmtId="0" fontId="44" fillId="51" borderId="37" xfId="52" applyFont="1" applyFill="1" applyBorder="1" applyAlignment="1" quotePrefix="1">
      <alignment horizontal="center" vertical="center" wrapText="1"/>
      <protection/>
    </xf>
    <xf numFmtId="0" fontId="131" fillId="51" borderId="37" xfId="52" applyFont="1" applyFill="1" applyBorder="1" applyAlignment="1">
      <alignment horizontal="center" vertical="center" wrapText="1"/>
      <protection/>
    </xf>
    <xf numFmtId="0" fontId="44" fillId="41" borderId="37" xfId="52" applyFont="1" applyFill="1" applyBorder="1" applyAlignment="1" quotePrefix="1">
      <alignment horizontal="center" vertical="center" wrapText="1"/>
      <protection/>
    </xf>
    <xf numFmtId="0" fontId="131" fillId="41" borderId="37" xfId="52" applyFont="1" applyFill="1" applyBorder="1" applyAlignment="1">
      <alignment horizontal="center" vertical="center" wrapText="1"/>
      <protection/>
    </xf>
    <xf numFmtId="0" fontId="131" fillId="52" borderId="37" xfId="52" applyFont="1" applyFill="1" applyBorder="1" applyAlignment="1" quotePrefix="1">
      <alignment horizontal="center" vertical="center" wrapText="1"/>
      <protection/>
    </xf>
    <xf numFmtId="0" fontId="131" fillId="52" borderId="37" xfId="52" applyFont="1" applyFill="1" applyBorder="1" applyAlignment="1">
      <alignment horizontal="center" vertical="center" wrapText="1"/>
      <protection/>
    </xf>
    <xf numFmtId="0" fontId="44" fillId="33" borderId="37" xfId="52" applyFont="1" applyFill="1" applyBorder="1" applyAlignment="1" quotePrefix="1">
      <alignment horizontal="center" vertical="center" wrapText="1"/>
      <protection/>
    </xf>
    <xf numFmtId="0" fontId="131" fillId="33" borderId="37" xfId="52" applyFont="1" applyFill="1" applyBorder="1" applyAlignment="1">
      <alignment horizontal="center" vertical="center" wrapText="1"/>
      <protection/>
    </xf>
    <xf numFmtId="0" fontId="131" fillId="50" borderId="37" xfId="52" applyFont="1" applyFill="1" applyBorder="1" applyAlignment="1" quotePrefix="1">
      <alignment horizontal="center" vertical="center" wrapText="1"/>
      <protection/>
    </xf>
    <xf numFmtId="0" fontId="131" fillId="50" borderId="37" xfId="52" applyFont="1" applyFill="1" applyBorder="1" applyAlignment="1">
      <alignment horizontal="center" vertical="center" wrapText="1"/>
      <protection/>
    </xf>
    <xf numFmtId="0" fontId="44" fillId="53" borderId="37" xfId="52" applyFont="1" applyFill="1" applyBorder="1" applyAlignment="1" quotePrefix="1">
      <alignment horizontal="center" vertical="center" wrapText="1"/>
      <protection/>
    </xf>
    <xf numFmtId="0" fontId="131" fillId="53" borderId="37" xfId="52" applyFont="1" applyFill="1" applyBorder="1" applyAlignment="1">
      <alignment horizontal="center" vertical="center" wrapText="1"/>
      <protection/>
    </xf>
    <xf numFmtId="0" fontId="44" fillId="43" borderId="37" xfId="52" applyFont="1" applyFill="1" applyBorder="1" applyAlignment="1" quotePrefix="1">
      <alignment horizontal="center" vertical="center" wrapText="1"/>
      <protection/>
    </xf>
    <xf numFmtId="164" fontId="124" fillId="0" borderId="37" xfId="52" applyNumberFormat="1" applyFont="1" applyFill="1" applyBorder="1" applyAlignment="1">
      <alignment horizontal="center" vertical="center" wrapText="1"/>
      <protection/>
    </xf>
    <xf numFmtId="0" fontId="51" fillId="42" borderId="37" xfId="52" applyNumberFormat="1" applyFont="1" applyFill="1" applyBorder="1" applyAlignment="1">
      <alignment horizontal="center" vertical="center" wrapText="1"/>
      <protection/>
    </xf>
    <xf numFmtId="164" fontId="123" fillId="42" borderId="37" xfId="52" applyNumberFormat="1" applyFont="1" applyFill="1" applyBorder="1" applyAlignment="1">
      <alignment horizontal="center" vertical="center" wrapText="1"/>
      <protection/>
    </xf>
    <xf numFmtId="1" fontId="124" fillId="0" borderId="37" xfId="52" applyNumberFormat="1" applyFont="1" applyFill="1" applyBorder="1" applyAlignment="1">
      <alignment horizontal="center" vertical="center" wrapText="1"/>
      <protection/>
    </xf>
    <xf numFmtId="0" fontId="51" fillId="15" borderId="37" xfId="52" applyNumberFormat="1" applyFont="1" applyFill="1" applyBorder="1" applyAlignment="1">
      <alignment horizontal="center" vertical="center" wrapText="1"/>
      <protection/>
    </xf>
    <xf numFmtId="164" fontId="124" fillId="15" borderId="37" xfId="52" applyNumberFormat="1" applyFont="1" applyFill="1" applyBorder="1" applyAlignment="1">
      <alignment horizontal="center" vertical="center" wrapText="1"/>
      <protection/>
    </xf>
    <xf numFmtId="164" fontId="124" fillId="42" borderId="37" xfId="52" applyNumberFormat="1" applyFont="1" applyFill="1" applyBorder="1" applyAlignment="1">
      <alignment horizontal="center" vertical="center" wrapText="1"/>
      <protection/>
    </xf>
    <xf numFmtId="2" fontId="124" fillId="0" borderId="37" xfId="52" applyNumberFormat="1" applyFont="1" applyFill="1" applyBorder="1" applyAlignment="1">
      <alignment horizontal="center" vertical="center" wrapText="1"/>
      <protection/>
    </xf>
    <xf numFmtId="0" fontId="51" fillId="13" borderId="37" xfId="52" applyFont="1" applyFill="1" applyBorder="1" applyAlignment="1">
      <alignment horizontal="center" wrapText="1"/>
      <protection/>
    </xf>
    <xf numFmtId="0" fontId="0" fillId="13" borderId="37" xfId="0" applyFill="1" applyBorder="1" applyAlignment="1">
      <alignment horizontal="center"/>
    </xf>
    <xf numFmtId="2" fontId="0" fillId="13" borderId="37" xfId="0" applyNumberFormat="1" applyFill="1" applyBorder="1" applyAlignment="1">
      <alignment horizontal="center"/>
    </xf>
    <xf numFmtId="164" fontId="0" fillId="13" borderId="37" xfId="0" applyNumberFormat="1" applyFill="1" applyBorder="1" applyAlignment="1">
      <alignment horizontal="center"/>
    </xf>
    <xf numFmtId="1" fontId="0" fillId="13" borderId="37" xfId="0" applyNumberFormat="1" applyFill="1" applyBorder="1" applyAlignment="1">
      <alignment horizontal="center"/>
    </xf>
    <xf numFmtId="1" fontId="132" fillId="13" borderId="37" xfId="52" applyNumberFormat="1" applyFont="1" applyFill="1" applyBorder="1" applyAlignment="1">
      <alignment horizontal="center" vertical="center"/>
      <protection/>
    </xf>
    <xf numFmtId="0" fontId="2" fillId="13" borderId="37" xfId="0" applyFont="1" applyFill="1" applyBorder="1" applyAlignment="1">
      <alignment horizontal="center" vertical="center"/>
    </xf>
    <xf numFmtId="0" fontId="116" fillId="13" borderId="37" xfId="0" applyFont="1" applyFill="1" applyBorder="1" applyAlignment="1">
      <alignment horizontal="center" vertical="center"/>
    </xf>
    <xf numFmtId="1" fontId="116" fillId="13" borderId="37" xfId="52" applyNumberFormat="1" applyFont="1" applyFill="1" applyBorder="1" applyAlignment="1">
      <alignment horizontal="center" vertical="center"/>
      <protection/>
    </xf>
    <xf numFmtId="1" fontId="2" fillId="13" borderId="37" xfId="52" applyNumberFormat="1" applyFont="1" applyFill="1" applyBorder="1" applyAlignment="1">
      <alignment horizontal="center" vertical="center"/>
      <protection/>
    </xf>
    <xf numFmtId="0" fontId="88" fillId="0" borderId="0" xfId="52" applyBorder="1">
      <alignment/>
      <protection/>
    </xf>
    <xf numFmtId="0" fontId="133" fillId="0" borderId="37" xfId="0" applyFont="1" applyFill="1" applyBorder="1" applyAlignment="1">
      <alignment horizontal="center" vertical="center" wrapText="1"/>
    </xf>
    <xf numFmtId="0" fontId="109" fillId="46" borderId="37" xfId="0" applyFont="1" applyFill="1" applyBorder="1" applyAlignment="1">
      <alignment horizontal="center" vertical="center" wrapText="1"/>
    </xf>
    <xf numFmtId="0" fontId="5" fillId="53" borderId="37" xfId="0" applyFont="1" applyFill="1" applyBorder="1" applyAlignment="1">
      <alignment horizontal="center" vertical="center"/>
    </xf>
    <xf numFmtId="0" fontId="132" fillId="0" borderId="37" xfId="52" applyFont="1" applyBorder="1" applyAlignment="1">
      <alignment horizontal="center" vertical="center"/>
      <protection/>
    </xf>
    <xf numFmtId="0" fontId="88" fillId="0" borderId="38" xfId="52" applyBorder="1">
      <alignment/>
      <protection/>
    </xf>
    <xf numFmtId="0" fontId="88" fillId="0" borderId="39" xfId="52" applyBorder="1">
      <alignment/>
      <protection/>
    </xf>
    <xf numFmtId="0" fontId="88" fillId="0" borderId="38" xfId="52" applyFont="1" applyBorder="1">
      <alignment/>
      <protection/>
    </xf>
    <xf numFmtId="0" fontId="129" fillId="0" borderId="38" xfId="52" applyFont="1" applyBorder="1" applyAlignment="1">
      <alignment horizontal="center" vertical="center"/>
      <protection/>
    </xf>
    <xf numFmtId="0" fontId="130" fillId="0" borderId="38" xfId="52" applyFont="1" applyBorder="1" applyAlignment="1">
      <alignment horizontal="center" vertical="center"/>
      <protection/>
    </xf>
    <xf numFmtId="0" fontId="128" fillId="0" borderId="38" xfId="52" applyFont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88" fillId="0" borderId="37" xfId="52" applyNumberFormat="1" applyBorder="1" applyAlignment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42" fillId="43" borderId="43" xfId="52" applyFont="1" applyFill="1" applyBorder="1" applyAlignment="1" quotePrefix="1">
      <alignment horizontal="center" vertical="center" wrapText="1"/>
      <protection/>
    </xf>
    <xf numFmtId="0" fontId="44" fillId="43" borderId="44" xfId="52" applyFont="1" applyFill="1" applyBorder="1" applyAlignment="1" quotePrefix="1">
      <alignment horizontal="center" vertical="center" wrapText="1"/>
      <protection/>
    </xf>
    <xf numFmtId="0" fontId="44" fillId="43" borderId="45" xfId="52" applyFont="1" applyFill="1" applyBorder="1" applyAlignment="1" quotePrefix="1">
      <alignment horizontal="center" vertical="center" wrapText="1"/>
      <protection/>
    </xf>
    <xf numFmtId="0" fontId="44" fillId="43" borderId="46" xfId="52" applyFont="1" applyFill="1" applyBorder="1" applyAlignment="1" quotePrefix="1">
      <alignment horizontal="center" vertical="center" wrapText="1"/>
      <protection/>
    </xf>
    <xf numFmtId="1" fontId="134" fillId="46" borderId="47" xfId="52" applyNumberFormat="1" applyFont="1" applyFill="1" applyBorder="1" applyAlignment="1">
      <alignment horizontal="center" vertical="center"/>
      <protection/>
    </xf>
    <xf numFmtId="1" fontId="134" fillId="54" borderId="47" xfId="52" applyNumberFormat="1" applyFont="1" applyFill="1" applyBorder="1" applyAlignment="1">
      <alignment horizontal="center" vertical="center"/>
      <protection/>
    </xf>
    <xf numFmtId="1" fontId="134" fillId="55" borderId="47" xfId="52" applyNumberFormat="1" applyFont="1" applyFill="1" applyBorder="1" applyAlignment="1">
      <alignment horizontal="center" vertical="center"/>
      <protection/>
    </xf>
    <xf numFmtId="0" fontId="44" fillId="43" borderId="48" xfId="52" applyFont="1" applyFill="1" applyBorder="1" applyAlignment="1" quotePrefix="1">
      <alignment horizontal="center" vertical="center" wrapText="1"/>
      <protection/>
    </xf>
    <xf numFmtId="2" fontId="44" fillId="43" borderId="49" xfId="52" applyNumberFormat="1" applyFont="1" applyFill="1" applyBorder="1" applyAlignment="1" quotePrefix="1">
      <alignment horizontal="center" vertical="center" wrapText="1"/>
      <protection/>
    </xf>
    <xf numFmtId="1" fontId="134" fillId="54" borderId="50" xfId="52" applyNumberFormat="1" applyFont="1" applyFill="1" applyBorder="1" applyAlignment="1">
      <alignment horizontal="center" vertical="center"/>
      <protection/>
    </xf>
    <xf numFmtId="0" fontId="88" fillId="0" borderId="47" xfId="52" applyFill="1" applyBorder="1" applyAlignment="1">
      <alignment horizontal="center" vertical="center"/>
      <protection/>
    </xf>
    <xf numFmtId="0" fontId="124" fillId="46" borderId="46" xfId="52" applyFont="1" applyFill="1" applyBorder="1" applyAlignment="1" quotePrefix="1">
      <alignment horizontal="center" vertical="center" wrapText="1"/>
      <protection/>
    </xf>
    <xf numFmtId="0" fontId="109" fillId="46" borderId="47" xfId="0" applyFont="1" applyFill="1" applyBorder="1" applyAlignment="1">
      <alignment horizontal="center" vertical="center" wrapText="1"/>
    </xf>
    <xf numFmtId="0" fontId="5" fillId="53" borderId="46" xfId="0" applyFont="1" applyFill="1" applyBorder="1" applyAlignment="1">
      <alignment horizontal="center" vertical="center"/>
    </xf>
    <xf numFmtId="0" fontId="5" fillId="53" borderId="47" xfId="0" applyFont="1" applyFill="1" applyBorder="1" applyAlignment="1">
      <alignment horizontal="center" vertical="center"/>
    </xf>
    <xf numFmtId="0" fontId="135" fillId="0" borderId="46" xfId="52" applyFont="1" applyBorder="1">
      <alignment/>
      <protection/>
    </xf>
    <xf numFmtId="0" fontId="132" fillId="0" borderId="47" xfId="52" applyFont="1" applyBorder="1" applyAlignment="1">
      <alignment horizontal="center" vertical="center"/>
      <protection/>
    </xf>
    <xf numFmtId="0" fontId="135" fillId="0" borderId="51" xfId="52" applyFont="1" applyBorder="1">
      <alignment/>
      <protection/>
    </xf>
    <xf numFmtId="0" fontId="132" fillId="0" borderId="52" xfId="52" applyFont="1" applyBorder="1" applyAlignment="1">
      <alignment horizontal="center" vertical="center"/>
      <protection/>
    </xf>
    <xf numFmtId="0" fontId="132" fillId="0" borderId="50" xfId="52" applyFont="1" applyBorder="1" applyAlignment="1">
      <alignment horizontal="center" vertical="center"/>
      <protection/>
    </xf>
    <xf numFmtId="0" fontId="22" fillId="43" borderId="43" xfId="52" applyFont="1" applyFill="1" applyBorder="1" applyAlignment="1" quotePrefix="1">
      <alignment horizontal="center" vertical="center" wrapText="1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43" borderId="46" xfId="52" applyFont="1" applyFill="1" applyBorder="1" applyAlignment="1" quotePrefix="1">
      <alignment horizontal="center" vertical="center" wrapText="1"/>
      <protection/>
    </xf>
    <xf numFmtId="0" fontId="5" fillId="0" borderId="47" xfId="0" applyFont="1" applyBorder="1" applyAlignment="1">
      <alignment horizontal="center" vertical="center"/>
    </xf>
    <xf numFmtId="0" fontId="22" fillId="43" borderId="51" xfId="52" applyFont="1" applyFill="1" applyBorder="1" applyAlignment="1" quotePrefix="1">
      <alignment horizontal="center" vertical="center" wrapText="1"/>
      <protection/>
    </xf>
    <xf numFmtId="0" fontId="22" fillId="43" borderId="52" xfId="52" applyFont="1" applyFill="1" applyBorder="1" applyAlignment="1" quotePrefix="1">
      <alignment horizontal="center" vertical="center" wrapText="1"/>
      <protection/>
    </xf>
    <xf numFmtId="0" fontId="22" fillId="43" borderId="50" xfId="52" applyFont="1" applyFill="1" applyBorder="1" applyAlignment="1" quotePrefix="1">
      <alignment horizontal="center" vertical="center" wrapText="1"/>
      <protection/>
    </xf>
    <xf numFmtId="0" fontId="42" fillId="43" borderId="48" xfId="52" applyFont="1" applyFill="1" applyBorder="1" applyAlignment="1" quotePrefix="1">
      <alignment horizontal="center" vertical="center" wrapText="1"/>
      <protection/>
    </xf>
    <xf numFmtId="0" fontId="0" fillId="0" borderId="37" xfId="0" applyBorder="1" applyAlignment="1">
      <alignment horizontal="center"/>
    </xf>
    <xf numFmtId="0" fontId="23" fillId="43" borderId="37" xfId="52" applyFont="1" applyFill="1" applyBorder="1" applyAlignment="1" quotePrefix="1">
      <alignment horizontal="center" vertical="center" wrapText="1"/>
      <protection/>
    </xf>
    <xf numFmtId="0" fontId="25" fillId="43" borderId="48" xfId="52" applyFont="1" applyFill="1" applyBorder="1" applyAlignment="1" quotePrefix="1">
      <alignment horizontal="center" vertical="center" wrapText="1"/>
      <protection/>
    </xf>
    <xf numFmtId="1" fontId="25" fillId="43" borderId="49" xfId="52" applyNumberFormat="1" applyFont="1" applyFill="1" applyBorder="1" applyAlignment="1" quotePrefix="1">
      <alignment horizontal="center" vertical="center" wrapText="1"/>
      <protection/>
    </xf>
    <xf numFmtId="2" fontId="5" fillId="0" borderId="37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25" fillId="43" borderId="37" xfId="52" applyFont="1" applyFill="1" applyBorder="1" applyAlignment="1" quotePrefix="1">
      <alignment horizontal="center" vertical="center" wrapText="1"/>
      <protection/>
    </xf>
    <xf numFmtId="2" fontId="25" fillId="43" borderId="48" xfId="52" applyNumberFormat="1" applyFont="1" applyFill="1" applyBorder="1" applyAlignment="1" quotePrefix="1">
      <alignment horizontal="center" vertical="center" wrapText="1"/>
      <protection/>
    </xf>
    <xf numFmtId="0" fontId="6" fillId="37" borderId="19" xfId="0" applyFont="1" applyFill="1" applyBorder="1" applyAlignment="1" quotePrefix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136" fillId="56" borderId="53" xfId="0" applyFont="1" applyFill="1" applyBorder="1" applyAlignment="1">
      <alignment horizontal="center" vertical="center" wrapText="1"/>
    </xf>
    <xf numFmtId="0" fontId="136" fillId="57" borderId="54" xfId="0" applyFont="1" applyFill="1" applyBorder="1" applyAlignment="1">
      <alignment horizontal="center" vertical="center" wrapText="1"/>
    </xf>
    <xf numFmtId="0" fontId="136" fillId="58" borderId="55" xfId="0" applyFont="1" applyFill="1" applyBorder="1" applyAlignment="1">
      <alignment horizontal="center" vertical="center" wrapText="1"/>
    </xf>
    <xf numFmtId="0" fontId="136" fillId="59" borderId="14" xfId="0" applyFont="1" applyFill="1" applyBorder="1" applyAlignment="1" quotePrefix="1">
      <alignment horizontal="center" vertical="center" wrapText="1"/>
    </xf>
    <xf numFmtId="0" fontId="136" fillId="60" borderId="0" xfId="0" applyFont="1" applyFill="1" applyBorder="1" applyAlignment="1" quotePrefix="1">
      <alignment horizontal="center" vertical="center" wrapText="1"/>
    </xf>
    <xf numFmtId="0" fontId="136" fillId="61" borderId="56" xfId="0" applyFont="1" applyFill="1" applyBorder="1" applyAlignment="1" quotePrefix="1">
      <alignment horizontal="center" vertical="center" wrapText="1"/>
    </xf>
    <xf numFmtId="0" fontId="11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6" fillId="62" borderId="14" xfId="0" applyFont="1" applyFill="1" applyBorder="1" applyAlignment="1">
      <alignment horizontal="center" vertical="center" wrapText="1"/>
    </xf>
    <xf numFmtId="0" fontId="136" fillId="63" borderId="54" xfId="0" applyFont="1" applyFill="1" applyBorder="1" applyAlignment="1">
      <alignment horizontal="center" vertical="center" wrapText="1"/>
    </xf>
    <xf numFmtId="0" fontId="136" fillId="64" borderId="55" xfId="0" applyFont="1" applyFill="1" applyBorder="1" applyAlignment="1">
      <alignment horizontal="center" vertical="center" wrapText="1"/>
    </xf>
    <xf numFmtId="0" fontId="136" fillId="65" borderId="14" xfId="0" applyFont="1" applyFill="1" applyBorder="1" applyAlignment="1" quotePrefix="1">
      <alignment horizontal="center" vertical="center" wrapText="1"/>
    </xf>
    <xf numFmtId="0" fontId="136" fillId="66" borderId="0" xfId="0" applyFont="1" applyFill="1" applyBorder="1" applyAlignment="1" quotePrefix="1">
      <alignment horizontal="center" vertical="center" wrapText="1"/>
    </xf>
    <xf numFmtId="0" fontId="136" fillId="67" borderId="56" xfId="0" applyFont="1" applyFill="1" applyBorder="1" applyAlignment="1" quotePrefix="1">
      <alignment horizontal="center" vertical="center" wrapText="1"/>
    </xf>
    <xf numFmtId="0" fontId="6" fillId="38" borderId="19" xfId="0" applyFont="1" applyFill="1" applyBorder="1" applyAlignment="1" quotePrefix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 quotePrefix="1">
      <alignment horizontal="center" vertical="center" wrapText="1"/>
    </xf>
    <xf numFmtId="0" fontId="137" fillId="68" borderId="14" xfId="0" applyFont="1" applyFill="1" applyBorder="1" applyAlignment="1">
      <alignment horizontal="center" vertical="center" wrapText="1"/>
    </xf>
    <xf numFmtId="0" fontId="137" fillId="69" borderId="54" xfId="0" applyFont="1" applyFill="1" applyBorder="1" applyAlignment="1">
      <alignment horizontal="center" vertical="center" wrapText="1"/>
    </xf>
    <xf numFmtId="0" fontId="137" fillId="70" borderId="55" xfId="0" applyFont="1" applyFill="1" applyBorder="1" applyAlignment="1">
      <alignment horizontal="center" vertical="center" wrapText="1"/>
    </xf>
    <xf numFmtId="0" fontId="137" fillId="71" borderId="14" xfId="0" applyFont="1" applyFill="1" applyBorder="1" applyAlignment="1" quotePrefix="1">
      <alignment horizontal="center" vertical="center" wrapText="1"/>
    </xf>
    <xf numFmtId="0" fontId="137" fillId="72" borderId="0" xfId="0" applyFont="1" applyFill="1" applyBorder="1" applyAlignment="1" quotePrefix="1">
      <alignment horizontal="center" vertical="center" wrapText="1"/>
    </xf>
    <xf numFmtId="0" fontId="137" fillId="73" borderId="56" xfId="0" applyFont="1" applyFill="1" applyBorder="1" applyAlignment="1" quotePrefix="1">
      <alignment horizontal="center" vertical="center" wrapText="1"/>
    </xf>
    <xf numFmtId="0" fontId="18" fillId="0" borderId="5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37" fillId="74" borderId="53" xfId="0" applyFont="1" applyFill="1" applyBorder="1" applyAlignment="1">
      <alignment horizontal="center" vertical="center" wrapText="1"/>
    </xf>
    <xf numFmtId="0" fontId="137" fillId="75" borderId="54" xfId="0" applyFont="1" applyFill="1" applyBorder="1" applyAlignment="1">
      <alignment horizontal="center" vertical="center" wrapText="1"/>
    </xf>
    <xf numFmtId="0" fontId="137" fillId="76" borderId="55" xfId="0" applyFont="1" applyFill="1" applyBorder="1" applyAlignment="1">
      <alignment horizontal="center" vertical="center" wrapText="1"/>
    </xf>
    <xf numFmtId="0" fontId="137" fillId="77" borderId="14" xfId="0" applyFont="1" applyFill="1" applyBorder="1" applyAlignment="1" quotePrefix="1">
      <alignment horizontal="center" vertical="center" wrapText="1"/>
    </xf>
    <xf numFmtId="0" fontId="137" fillId="78" borderId="0" xfId="0" applyFont="1" applyFill="1" applyBorder="1" applyAlignment="1" quotePrefix="1">
      <alignment horizontal="center" vertical="center" wrapText="1"/>
    </xf>
    <xf numFmtId="0" fontId="137" fillId="79" borderId="56" xfId="0" applyFont="1" applyFill="1" applyBorder="1" applyAlignment="1" quotePrefix="1">
      <alignment horizontal="center" vertical="center" wrapText="1"/>
    </xf>
    <xf numFmtId="0" fontId="6" fillId="40" borderId="19" xfId="0" applyFont="1" applyFill="1" applyBorder="1" applyAlignment="1" quotePrefix="1">
      <alignment horizontal="center" vertical="center" wrapText="1"/>
    </xf>
    <xf numFmtId="0" fontId="6" fillId="41" borderId="20" xfId="0" applyFont="1" applyFill="1" applyBorder="1" applyAlignment="1" quotePrefix="1">
      <alignment horizontal="center" vertical="center" wrapText="1"/>
    </xf>
    <xf numFmtId="0" fontId="6" fillId="41" borderId="21" xfId="0" applyFont="1" applyFill="1" applyBorder="1" applyAlignment="1" quotePrefix="1">
      <alignment horizontal="center" vertical="center" wrapText="1"/>
    </xf>
    <xf numFmtId="0" fontId="137" fillId="80" borderId="58" xfId="0" applyFont="1" applyFill="1" applyBorder="1" applyAlignment="1">
      <alignment horizontal="center" vertical="center" wrapText="1"/>
    </xf>
    <xf numFmtId="0" fontId="137" fillId="81" borderId="0" xfId="0" applyFont="1" applyFill="1" applyBorder="1" applyAlignment="1">
      <alignment horizontal="center" vertical="center" wrapText="1"/>
    </xf>
    <xf numFmtId="0" fontId="137" fillId="82" borderId="58" xfId="0" applyFont="1" applyFill="1" applyBorder="1" applyAlignment="1" quotePrefix="1">
      <alignment horizontal="center" vertical="center" wrapText="1"/>
    </xf>
    <xf numFmtId="0" fontId="137" fillId="83" borderId="0" xfId="0" applyFont="1" applyFill="1" applyBorder="1" applyAlignment="1" quotePrefix="1">
      <alignment horizontal="center" vertical="center" wrapText="1"/>
    </xf>
    <xf numFmtId="0" fontId="6" fillId="41" borderId="59" xfId="0" applyFont="1" applyFill="1" applyBorder="1" applyAlignment="1" quotePrefix="1">
      <alignment horizontal="center" vertical="center" wrapText="1"/>
    </xf>
    <xf numFmtId="0" fontId="6" fillId="41" borderId="60" xfId="0" applyFont="1" applyFill="1" applyBorder="1" applyAlignment="1" quotePrefix="1">
      <alignment horizontal="center" vertical="center" wrapText="1"/>
    </xf>
    <xf numFmtId="0" fontId="18" fillId="0" borderId="36" xfId="0" applyFont="1" applyFill="1" applyBorder="1" applyAlignment="1" quotePrefix="1">
      <alignment horizontal="center" vertical="center"/>
    </xf>
    <xf numFmtId="0" fontId="18" fillId="0" borderId="17" xfId="0" applyFont="1" applyFill="1" applyBorder="1" applyAlignment="1" quotePrefix="1">
      <alignment horizontal="center" vertical="center"/>
    </xf>
    <xf numFmtId="0" fontId="19" fillId="0" borderId="36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 quotePrefix="1">
      <alignment horizontal="center" vertical="center"/>
    </xf>
    <xf numFmtId="0" fontId="106" fillId="33" borderId="61" xfId="0" applyFont="1" applyFill="1" applyBorder="1" applyAlignment="1">
      <alignment horizontal="center" vertical="center"/>
    </xf>
    <xf numFmtId="0" fontId="106" fillId="33" borderId="62" xfId="0" applyFont="1" applyFill="1" applyBorder="1" applyAlignment="1">
      <alignment horizontal="center" vertical="center"/>
    </xf>
    <xf numFmtId="0" fontId="106" fillId="33" borderId="63" xfId="0" applyFont="1" applyFill="1" applyBorder="1" applyAlignment="1">
      <alignment horizontal="center" vertical="center"/>
    </xf>
    <xf numFmtId="0" fontId="18" fillId="0" borderId="36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horizontal="center" vertical="center" wrapText="1"/>
    </xf>
    <xf numFmtId="14" fontId="10" fillId="35" borderId="36" xfId="0" applyNumberFormat="1" applyFont="1" applyFill="1" applyBorder="1" applyAlignment="1" quotePrefix="1">
      <alignment horizontal="center" vertical="center" wrapText="1"/>
    </xf>
    <xf numFmtId="14" fontId="10" fillId="35" borderId="17" xfId="0" applyNumberFormat="1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64" xfId="0" applyFont="1" applyFill="1" applyBorder="1" applyAlignment="1" quotePrefix="1">
      <alignment horizontal="center" vertical="center" wrapText="1"/>
    </xf>
    <xf numFmtId="0" fontId="137" fillId="84" borderId="14" xfId="0" applyFont="1" applyFill="1" applyBorder="1" applyAlignment="1">
      <alignment horizontal="center" vertical="center" wrapText="1"/>
    </xf>
    <xf numFmtId="0" fontId="137" fillId="85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65" xfId="0" applyFont="1" applyFill="1" applyBorder="1" applyAlignment="1" quotePrefix="1">
      <alignment horizontal="center" vertical="center" wrapText="1"/>
    </xf>
    <xf numFmtId="0" fontId="6" fillId="33" borderId="53" xfId="0" applyFont="1" applyFill="1" applyBorder="1" applyAlignment="1" quotePrefix="1">
      <alignment horizontal="center" vertical="center" wrapText="1"/>
    </xf>
    <xf numFmtId="0" fontId="6" fillId="33" borderId="55" xfId="0" applyFont="1" applyFill="1" applyBorder="1" applyAlignment="1" quotePrefix="1">
      <alignment horizontal="center" vertical="center" wrapText="1"/>
    </xf>
    <xf numFmtId="0" fontId="106" fillId="33" borderId="66" xfId="0" applyFont="1" applyFill="1" applyBorder="1" applyAlignment="1">
      <alignment horizontal="center" vertical="center"/>
    </xf>
    <xf numFmtId="0" fontId="106" fillId="33" borderId="6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86" borderId="53" xfId="0" applyFont="1" applyFill="1" applyBorder="1" applyAlignment="1">
      <alignment horizontal="center" vertical="center" wrapText="1"/>
    </xf>
    <xf numFmtId="0" fontId="3" fillId="87" borderId="54" xfId="0" applyFont="1" applyFill="1" applyBorder="1" applyAlignment="1">
      <alignment horizontal="center" vertical="center" wrapText="1"/>
    </xf>
    <xf numFmtId="0" fontId="3" fillId="88" borderId="55" xfId="0" applyFont="1" applyFill="1" applyBorder="1" applyAlignment="1">
      <alignment horizontal="center" vertical="center" wrapText="1"/>
    </xf>
    <xf numFmtId="0" fontId="4" fillId="89" borderId="13" xfId="0" applyFont="1" applyFill="1" applyBorder="1" applyAlignment="1" quotePrefix="1">
      <alignment horizontal="center" vertical="center" wrapText="1"/>
    </xf>
    <xf numFmtId="0" fontId="4" fillId="90" borderId="64" xfId="0" applyFont="1" applyFill="1" applyBorder="1" applyAlignment="1" quotePrefix="1">
      <alignment horizontal="center" vertical="center" wrapText="1"/>
    </xf>
    <xf numFmtId="0" fontId="4" fillId="91" borderId="68" xfId="0" applyFont="1" applyFill="1" applyBorder="1" applyAlignment="1" quotePrefix="1">
      <alignment horizontal="center" vertical="center" wrapText="1"/>
    </xf>
    <xf numFmtId="0" fontId="6" fillId="34" borderId="69" xfId="0" applyFont="1" applyFill="1" applyBorder="1" applyAlignment="1" quotePrefix="1">
      <alignment horizontal="center" vertical="center" wrapText="1"/>
    </xf>
    <xf numFmtId="0" fontId="6" fillId="34" borderId="70" xfId="0" applyFont="1" applyFill="1" applyBorder="1" applyAlignment="1" quotePrefix="1">
      <alignment horizontal="center" vertical="center" wrapText="1"/>
    </xf>
    <xf numFmtId="0" fontId="138" fillId="43" borderId="71" xfId="52" applyFont="1" applyFill="1" applyBorder="1" applyAlignment="1">
      <alignment horizontal="center" vertical="center" wrapText="1"/>
      <protection/>
    </xf>
    <xf numFmtId="0" fontId="138" fillId="43" borderId="0" xfId="52" applyFont="1" applyFill="1" applyBorder="1" applyAlignment="1">
      <alignment horizontal="center" vertical="center" wrapText="1"/>
      <protection/>
    </xf>
    <xf numFmtId="0" fontId="42" fillId="33" borderId="72" xfId="52" applyFont="1" applyFill="1" applyBorder="1" applyAlignment="1">
      <alignment horizontal="center" vertical="center" wrapText="1"/>
      <protection/>
    </xf>
    <xf numFmtId="0" fontId="42" fillId="33" borderId="73" xfId="52" applyFont="1" applyFill="1" applyBorder="1" applyAlignment="1">
      <alignment horizontal="center" vertical="center" wrapText="1"/>
      <protection/>
    </xf>
    <xf numFmtId="0" fontId="42" fillId="44" borderId="72" xfId="52" applyFont="1" applyFill="1" applyBorder="1" applyAlignment="1">
      <alignment horizontal="center" vertical="center" wrapText="1"/>
      <protection/>
    </xf>
    <xf numFmtId="0" fontId="42" fillId="44" borderId="73" xfId="52" applyFont="1" applyFill="1" applyBorder="1" applyAlignment="1">
      <alignment horizontal="center" vertical="center" wrapText="1"/>
      <protection/>
    </xf>
    <xf numFmtId="0" fontId="42" fillId="43" borderId="24" xfId="52" applyFont="1" applyFill="1" applyBorder="1" applyAlignment="1" quotePrefix="1">
      <alignment horizontal="center" vertical="center" wrapText="1"/>
      <protection/>
    </xf>
    <xf numFmtId="0" fontId="139" fillId="37" borderId="72" xfId="52" applyFont="1" applyFill="1" applyBorder="1" applyAlignment="1">
      <alignment horizontal="center" vertical="center" wrapText="1"/>
      <protection/>
    </xf>
    <xf numFmtId="0" fontId="139" fillId="37" borderId="74" xfId="52" applyFont="1" applyFill="1" applyBorder="1" applyAlignment="1">
      <alignment horizontal="center" vertical="center" wrapText="1"/>
      <protection/>
    </xf>
    <xf numFmtId="0" fontId="42" fillId="39" borderId="75" xfId="52" applyFont="1" applyFill="1" applyBorder="1" applyAlignment="1">
      <alignment horizontal="center" vertical="center" wrapText="1"/>
      <protection/>
    </xf>
    <xf numFmtId="0" fontId="42" fillId="39" borderId="76" xfId="52" applyFont="1" applyFill="1" applyBorder="1" applyAlignment="1">
      <alignment horizontal="center" vertical="center" wrapText="1"/>
      <protection/>
    </xf>
    <xf numFmtId="0" fontId="42" fillId="41" borderId="72" xfId="52" applyFont="1" applyFill="1" applyBorder="1" applyAlignment="1">
      <alignment horizontal="center" vertical="center" wrapText="1"/>
      <protection/>
    </xf>
    <xf numFmtId="0" fontId="42" fillId="41" borderId="73" xfId="52" applyFont="1" applyFill="1" applyBorder="1" applyAlignment="1">
      <alignment horizontal="center" vertical="center" wrapText="1"/>
      <protection/>
    </xf>
    <xf numFmtId="0" fontId="139" fillId="38" borderId="74" xfId="52" applyFont="1" applyFill="1" applyBorder="1" applyAlignment="1">
      <alignment horizontal="center" vertical="center" wrapText="1"/>
      <protection/>
    </xf>
    <xf numFmtId="0" fontId="139" fillId="38" borderId="73" xfId="52" applyFont="1" applyFill="1" applyBorder="1" applyAlignment="1">
      <alignment horizontal="center" vertical="center" wrapText="1"/>
      <protection/>
    </xf>
    <xf numFmtId="0" fontId="42" fillId="40" borderId="77" xfId="52" applyFont="1" applyFill="1" applyBorder="1" applyAlignment="1">
      <alignment horizontal="center" vertical="center" wrapText="1"/>
      <protection/>
    </xf>
    <xf numFmtId="0" fontId="42" fillId="40" borderId="78" xfId="52" applyFont="1" applyFill="1" applyBorder="1" applyAlignment="1">
      <alignment horizontal="center" vertical="center" wrapText="1"/>
      <protection/>
    </xf>
    <xf numFmtId="0" fontId="24" fillId="43" borderId="0" xfId="52" applyFont="1" applyFill="1" applyBorder="1" applyAlignment="1" quotePrefix="1">
      <alignment horizontal="center" vertical="center" wrapText="1"/>
      <protection/>
    </xf>
    <xf numFmtId="0" fontId="44" fillId="43" borderId="37" xfId="52" applyFont="1" applyFill="1" applyBorder="1" applyAlignment="1" quotePrefix="1">
      <alignment horizontal="center" vertical="center" wrapText="1"/>
      <protection/>
    </xf>
    <xf numFmtId="0" fontId="140" fillId="44" borderId="37" xfId="52" applyFont="1" applyFill="1" applyBorder="1" applyAlignment="1">
      <alignment horizontal="center" vertical="center" wrapText="1"/>
      <protection/>
    </xf>
    <xf numFmtId="0" fontId="141" fillId="92" borderId="37" xfId="52" applyFont="1" applyFill="1" applyBorder="1" applyAlignment="1">
      <alignment horizontal="center" vertical="center" wrapText="1"/>
      <protection/>
    </xf>
    <xf numFmtId="0" fontId="141" fillId="93" borderId="37" xfId="52" applyFont="1" applyFill="1" applyBorder="1" applyAlignment="1">
      <alignment horizontal="center" vertical="center" wrapText="1"/>
      <protection/>
    </xf>
    <xf numFmtId="0" fontId="141" fillId="48" borderId="37" xfId="52" applyFont="1" applyFill="1" applyBorder="1" applyAlignment="1">
      <alignment horizontal="center" vertical="center" wrapText="1"/>
      <protection/>
    </xf>
    <xf numFmtId="0" fontId="141" fillId="17" borderId="37" xfId="52" applyFont="1" applyFill="1" applyBorder="1" applyAlignment="1">
      <alignment horizontal="center" vertical="center" wrapText="1"/>
      <protection/>
    </xf>
    <xf numFmtId="0" fontId="140" fillId="28" borderId="37" xfId="52" applyFont="1" applyFill="1" applyBorder="1" applyAlignment="1">
      <alignment horizontal="center" vertical="center" wrapText="1"/>
      <protection/>
    </xf>
    <xf numFmtId="0" fontId="141" fillId="94" borderId="37" xfId="52" applyFont="1" applyFill="1" applyBorder="1" applyAlignment="1">
      <alignment horizontal="center" vertical="center" wrapText="1"/>
      <protection/>
    </xf>
    <xf numFmtId="0" fontId="141" fillId="95" borderId="37" xfId="52" applyFont="1" applyFill="1" applyBorder="1" applyAlignment="1">
      <alignment horizontal="center" vertical="center" wrapText="1"/>
      <protection/>
    </xf>
    <xf numFmtId="0" fontId="44" fillId="53" borderId="37" xfId="52" applyFont="1" applyFill="1" applyBorder="1" applyAlignment="1">
      <alignment horizontal="center" vertical="center" wrapText="1"/>
      <protection/>
    </xf>
    <xf numFmtId="0" fontId="44" fillId="33" borderId="37" xfId="52" applyFont="1" applyFill="1" applyBorder="1" applyAlignment="1">
      <alignment horizontal="center" vertical="center" wrapText="1"/>
      <protection/>
    </xf>
    <xf numFmtId="0" fontId="131" fillId="37" borderId="37" xfId="52" applyFont="1" applyFill="1" applyBorder="1" applyAlignment="1">
      <alignment horizontal="center" vertical="center" wrapText="1"/>
      <protection/>
    </xf>
    <xf numFmtId="0" fontId="131" fillId="38" borderId="37" xfId="52" applyFont="1" applyFill="1" applyBorder="1" applyAlignment="1">
      <alignment horizontal="center" vertical="center" wrapText="1"/>
      <protection/>
    </xf>
    <xf numFmtId="0" fontId="44" fillId="39" borderId="37" xfId="52" applyFont="1" applyFill="1" applyBorder="1" applyAlignment="1">
      <alignment horizontal="center" vertical="center" wrapText="1"/>
      <protection/>
    </xf>
    <xf numFmtId="0" fontId="142" fillId="0" borderId="79" xfId="52" applyFont="1" applyBorder="1" applyAlignment="1">
      <alignment horizontal="center" vertical="center"/>
      <protection/>
    </xf>
    <xf numFmtId="0" fontId="142" fillId="0" borderId="80" xfId="52" applyFont="1" applyBorder="1" applyAlignment="1">
      <alignment horizontal="center" vertical="center"/>
      <protection/>
    </xf>
    <xf numFmtId="0" fontId="142" fillId="0" borderId="81" xfId="52" applyFont="1" applyBorder="1" applyAlignment="1">
      <alignment horizontal="center" vertical="center"/>
      <protection/>
    </xf>
    <xf numFmtId="0" fontId="143" fillId="96" borderId="37" xfId="52" applyFont="1" applyFill="1" applyBorder="1" applyAlignment="1">
      <alignment horizontal="center" vertical="center" wrapText="1"/>
      <protection/>
    </xf>
    <xf numFmtId="0" fontId="44" fillId="40" borderId="37" xfId="52" applyFont="1" applyFill="1" applyBorder="1" applyAlignment="1">
      <alignment horizontal="center" vertical="center" wrapText="1"/>
      <protection/>
    </xf>
    <xf numFmtId="0" fontId="44" fillId="41" borderId="37" xfId="52" applyFont="1" applyFill="1" applyBorder="1" applyAlignment="1">
      <alignment horizontal="center" vertical="center" wrapText="1"/>
      <protection/>
    </xf>
    <xf numFmtId="0" fontId="44" fillId="52" borderId="37" xfId="52" applyFont="1" applyFill="1" applyBorder="1" applyAlignment="1">
      <alignment horizontal="center" vertical="center" wrapText="1"/>
      <protection/>
    </xf>
    <xf numFmtId="0" fontId="44" fillId="50" borderId="37" xfId="52" applyFont="1" applyFill="1" applyBorder="1" applyAlignment="1">
      <alignment horizontal="center" vertical="center" wrapText="1"/>
      <protection/>
    </xf>
    <xf numFmtId="0" fontId="44" fillId="51" borderId="3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u val="none"/>
        <strike val="0"/>
        <sz val="10"/>
        <name val="Arial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</a:rPr>
              <a:t>Promedio Total Tiempos de Respuesta
</a:t>
            </a:r>
            <a:r>
              <a:rPr lang="en-US" cap="none" sz="1600" b="1" i="0" u="none" baseline="0">
                <a:solidFill>
                  <a:srgbClr val="C0C0C0"/>
                </a:solidFill>
              </a:rPr>
              <a:t>por UA, LTAIPRC</a:t>
            </a:r>
          </a:p>
        </c:rich>
      </c:tx>
      <c:layout>
        <c:manualLayout>
          <c:xMode val="factor"/>
          <c:yMode val="factor"/>
          <c:x val="-0.03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983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v>Días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ST</c:v>
              </c:pt>
              <c:pt idx="1">
                <c:v> SE</c:v>
              </c:pt>
              <c:pt idx="2">
                <c:v> C</c:v>
              </c:pt>
              <c:pt idx="3">
                <c:v> DJDN</c:v>
              </c:pt>
              <c:pt idx="4">
                <c:v> DCCT</c:v>
              </c:pt>
              <c:pt idx="5">
                <c:v> DEyE</c:v>
              </c:pt>
              <c:pt idx="6">
                <c:v> DDP</c:v>
              </c:pt>
              <c:pt idx="7">
                <c:v> DVS</c:v>
              </c:pt>
              <c:pt idx="8">
                <c:v> DTI</c:v>
              </c:pt>
              <c:pt idx="9">
                <c:v> DAF</c:v>
              </c:pt>
              <c:pt idx="10">
                <c:v> DCS</c:v>
              </c:pt>
              <c:pt idx="11">
                <c:v> UT</c:v>
              </c:pt>
            </c:strLit>
          </c:cat>
          <c:val>
            <c:numRef>
              <c:f>TABLAS!$AD$3:$AD$14</c:f>
              <c:numCache/>
            </c:numRef>
          </c:val>
        </c:ser>
        <c:overlap val="-27"/>
        <c:gapWidth val="247"/>
        <c:axId val="39873457"/>
        <c:axId val="23316794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TABLAS!$AE$3:$AE$14</c:f>
              <c:numCache/>
            </c:numRef>
          </c:val>
          <c:smooth val="0"/>
        </c:ser>
        <c:axId val="8524555"/>
        <c:axId val="9612132"/>
      </c:lineChart>
      <c:catAx>
        <c:axId val="398734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39873457"/>
        <c:crossesAt val="1"/>
        <c:crossBetween val="between"/>
        <c:dispUnits/>
      </c:valAx>
      <c:catAx>
        <c:axId val="8524555"/>
        <c:scaling>
          <c:orientation val="minMax"/>
        </c:scaling>
        <c:axPos val="b"/>
        <c:delete val="1"/>
        <c:majorTickMark val="out"/>
        <c:minorTickMark val="none"/>
        <c:tickLblPos val="nextTo"/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852455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SIP de 9 días (1 UA)</a:t>
            </a:r>
          </a:p>
        </c:rich>
      </c:tx>
      <c:layout>
        <c:manualLayout>
          <c:xMode val="factor"/>
          <c:yMode val="factor"/>
          <c:x val="0.02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625"/>
          <c:w val="0.9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No. Folios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ST</c:v>
              </c:pt>
              <c:pt idx="1">
                <c:v> SE</c:v>
              </c:pt>
              <c:pt idx="2">
                <c:v> C</c:v>
              </c:pt>
              <c:pt idx="3">
                <c:v> DJDN</c:v>
              </c:pt>
              <c:pt idx="4">
                <c:v> DCCT</c:v>
              </c:pt>
              <c:pt idx="5">
                <c:v> DEyE</c:v>
              </c:pt>
              <c:pt idx="6">
                <c:v> DDP</c:v>
              </c:pt>
              <c:pt idx="7">
                <c:v> DVS</c:v>
              </c:pt>
              <c:pt idx="8">
                <c:v> DTI</c:v>
              </c:pt>
              <c:pt idx="9">
                <c:v> DAF</c:v>
              </c:pt>
              <c:pt idx="10">
                <c:v> DCS</c:v>
              </c:pt>
              <c:pt idx="11">
                <c:v> UT</c:v>
              </c:pt>
            </c:strLit>
          </c:cat>
          <c:val>
            <c:numRef>
              <c:f>TABLAS!$B$3:$B$14</c:f>
              <c:numCache/>
            </c:numRef>
          </c:val>
        </c:ser>
        <c:overlap val="-27"/>
        <c:gapWidth val="219"/>
        <c:axId val="19400325"/>
        <c:axId val="40385198"/>
      </c:barChart>
      <c:lineChart>
        <c:grouping val="standard"/>
        <c:varyColors val="0"/>
        <c:ser>
          <c:idx val="1"/>
          <c:order val="1"/>
          <c:tx>
            <c:v>Promedio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TABLAS!$C$3:$C$14</c:f>
              <c:numCache/>
            </c:numRef>
          </c:val>
          <c:smooth val="0"/>
        </c:ser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003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3825"/>
          <c:w val="0.322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SIP de 9 días (2 o más UA)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7725"/>
          <c:w val="0.990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No. Folios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ST</c:v>
              </c:pt>
              <c:pt idx="1">
                <c:v> SE</c:v>
              </c:pt>
              <c:pt idx="2">
                <c:v> C</c:v>
              </c:pt>
              <c:pt idx="3">
                <c:v> DJDN</c:v>
              </c:pt>
              <c:pt idx="4">
                <c:v> DCCT</c:v>
              </c:pt>
              <c:pt idx="5">
                <c:v> DEyE</c:v>
              </c:pt>
              <c:pt idx="6">
                <c:v> DDP</c:v>
              </c:pt>
              <c:pt idx="7">
                <c:v> DVS</c:v>
              </c:pt>
              <c:pt idx="8">
                <c:v> DTI</c:v>
              </c:pt>
              <c:pt idx="9">
                <c:v> DAF</c:v>
              </c:pt>
              <c:pt idx="10">
                <c:v> DCS</c:v>
              </c:pt>
              <c:pt idx="11">
                <c:v> UT</c:v>
              </c:pt>
            </c:strLit>
          </c:cat>
          <c:val>
            <c:numRef>
              <c:f>TABLAS!$F$3:$F$14</c:f>
              <c:numCache/>
            </c:numRef>
          </c:val>
        </c:ser>
        <c:overlap val="-27"/>
        <c:gapWidth val="219"/>
        <c:axId val="27922463"/>
        <c:axId val="49975576"/>
      </c:barChart>
      <c:lineChart>
        <c:grouping val="standard"/>
        <c:varyColors val="0"/>
        <c:ser>
          <c:idx val="1"/>
          <c:order val="1"/>
          <c:tx>
            <c:v>Promedio Atención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TABLAS!$G$3:$G$14</c:f>
              <c:numCache/>
            </c:numRef>
          </c:val>
          <c:smooth val="0"/>
        </c:ser>
        <c:axId val="47127001"/>
        <c:axId val="2148982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922463"/>
        <c:crossesAt val="1"/>
        <c:crossBetween val="between"/>
        <c:dispUnits/>
      </c:valAx>
      <c:catAx>
        <c:axId val="47127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2700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75"/>
          <c:y val="0.94225"/>
          <c:w val="0.419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19050</xdr:rowOff>
    </xdr:from>
    <xdr:to>
      <xdr:col>3</xdr:col>
      <xdr:colOff>123825</xdr:colOff>
      <xdr:row>7</xdr:row>
      <xdr:rowOff>495300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9100"/>
          <a:ext cx="179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28575</xdr:rowOff>
    </xdr:from>
    <xdr:to>
      <xdr:col>3</xdr:col>
      <xdr:colOff>123825</xdr:colOff>
      <xdr:row>5</xdr:row>
      <xdr:rowOff>504825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0"/>
          <a:ext cx="1781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38100</xdr:rowOff>
    </xdr:from>
    <xdr:to>
      <xdr:col>2</xdr:col>
      <xdr:colOff>142875</xdr:colOff>
      <xdr:row>3</xdr:row>
      <xdr:rowOff>323850</xdr:rowOff>
    </xdr:to>
    <xdr:pic>
      <xdr:nvPicPr>
        <xdr:cNvPr id="1" name="Imagen 3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0"/>
          <a:ext cx="1781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3</xdr:row>
      <xdr:rowOff>19050</xdr:rowOff>
    </xdr:from>
    <xdr:to>
      <xdr:col>2</xdr:col>
      <xdr:colOff>9525</xdr:colOff>
      <xdr:row>4</xdr:row>
      <xdr:rowOff>447675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04875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114300</xdr:rowOff>
    </xdr:from>
    <xdr:to>
      <xdr:col>2</xdr:col>
      <xdr:colOff>561975</xdr:colOff>
      <xdr:row>6</xdr:row>
      <xdr:rowOff>38100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62025"/>
          <a:ext cx="1790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123825</xdr:rowOff>
    </xdr:from>
    <xdr:to>
      <xdr:col>2</xdr:col>
      <xdr:colOff>295275</xdr:colOff>
      <xdr:row>6</xdr:row>
      <xdr:rowOff>152400</xdr:rowOff>
    </xdr:to>
    <xdr:pic>
      <xdr:nvPicPr>
        <xdr:cNvPr id="1" name="Imagen 1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71550"/>
          <a:ext cx="1371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</xdr:row>
      <xdr:rowOff>38100</xdr:rowOff>
    </xdr:from>
    <xdr:to>
      <xdr:col>2</xdr:col>
      <xdr:colOff>1257300</xdr:colOff>
      <xdr:row>5</xdr:row>
      <xdr:rowOff>0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95350"/>
          <a:ext cx="2047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</xdr:row>
      <xdr:rowOff>47625</xdr:rowOff>
    </xdr:from>
    <xdr:to>
      <xdr:col>1</xdr:col>
      <xdr:colOff>981075</xdr:colOff>
      <xdr:row>7</xdr:row>
      <xdr:rowOff>476250</xdr:rowOff>
    </xdr:to>
    <xdr:pic>
      <xdr:nvPicPr>
        <xdr:cNvPr id="1" name="2 Imagen" descr="logoti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74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581025</xdr:colOff>
      <xdr:row>19</xdr:row>
      <xdr:rowOff>104775</xdr:rowOff>
    </xdr:from>
    <xdr:to>
      <xdr:col>32</xdr:col>
      <xdr:colOff>504825</xdr:colOff>
      <xdr:row>41</xdr:row>
      <xdr:rowOff>28575</xdr:rowOff>
    </xdr:to>
    <xdr:graphicFrame>
      <xdr:nvGraphicFramePr>
        <xdr:cNvPr id="1" name="Gráfico 4"/>
        <xdr:cNvGraphicFramePr/>
      </xdr:nvGraphicFramePr>
      <xdr:xfrm>
        <a:off x="14944725" y="6181725"/>
        <a:ext cx="76295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8</xdr:col>
      <xdr:colOff>57150</xdr:colOff>
      <xdr:row>38</xdr:row>
      <xdr:rowOff>123825</xdr:rowOff>
    </xdr:to>
    <xdr:graphicFrame>
      <xdr:nvGraphicFramePr>
        <xdr:cNvPr id="2" name="Gráfico 6"/>
        <xdr:cNvGraphicFramePr/>
      </xdr:nvGraphicFramePr>
      <xdr:xfrm>
        <a:off x="0" y="6115050"/>
        <a:ext cx="57245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19</xdr:row>
      <xdr:rowOff>38100</xdr:rowOff>
    </xdr:from>
    <xdr:to>
      <xdr:col>22</xdr:col>
      <xdr:colOff>466725</xdr:colOff>
      <xdr:row>38</xdr:row>
      <xdr:rowOff>85725</xdr:rowOff>
    </xdr:to>
    <xdr:graphicFrame>
      <xdr:nvGraphicFramePr>
        <xdr:cNvPr id="3" name="Gráfico 1"/>
        <xdr:cNvGraphicFramePr/>
      </xdr:nvGraphicFramePr>
      <xdr:xfrm>
        <a:off x="5762625" y="6115050"/>
        <a:ext cx="90678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123825</xdr:colOff>
      <xdr:row>5</xdr:row>
      <xdr:rowOff>38100</xdr:rowOff>
    </xdr:from>
    <xdr:to>
      <xdr:col>53</xdr:col>
      <xdr:colOff>257175</xdr:colOff>
      <xdr:row>5</xdr:row>
      <xdr:rowOff>219075</xdr:rowOff>
    </xdr:to>
    <xdr:sp>
      <xdr:nvSpPr>
        <xdr:cNvPr id="4" name="Conector angular 3"/>
        <xdr:cNvSpPr>
          <a:spLocks/>
        </xdr:cNvSpPr>
      </xdr:nvSpPr>
      <xdr:spPr>
        <a:xfrm rot="5400000">
          <a:off x="35623500" y="2428875"/>
          <a:ext cx="133350" cy="180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100458"/>
    <pageSetUpPr fitToPage="1"/>
  </sheetPr>
  <dimension ref="A1:AC108"/>
  <sheetViews>
    <sheetView showGridLines="0" tabSelected="1" zoomScale="120" zoomScaleNormal="120" zoomScaleSheetLayoutView="70" zoomScalePageLayoutView="0" workbookViewId="0" topLeftCell="A1">
      <pane xSplit="1" ySplit="10" topLeftCell="B11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1.421875" defaultRowHeight="12.75"/>
  <cols>
    <col min="1" max="1" width="3.140625" style="55" customWidth="1"/>
    <col min="2" max="2" width="16.421875" style="29" customWidth="1"/>
    <col min="3" max="3" width="8.57421875" style="0" customWidth="1"/>
    <col min="4" max="4" width="16.421875" style="36" customWidth="1"/>
    <col min="5" max="5" width="8.57421875" style="10" customWidth="1"/>
    <col min="6" max="6" width="16.421875" style="11" customWidth="1"/>
    <col min="7" max="7" width="8.57421875" style="12" customWidth="1"/>
    <col min="8" max="8" width="16.421875" style="12" customWidth="1"/>
    <col min="9" max="9" width="8.57421875" style="13" customWidth="1"/>
    <col min="10" max="10" width="16.421875" style="2" customWidth="1"/>
    <col min="11" max="11" width="8.57421875" style="40" customWidth="1"/>
    <col min="12" max="12" width="16.421875" style="29" customWidth="1"/>
    <col min="13" max="13" width="8.57421875" style="0" customWidth="1"/>
    <col min="14" max="14" width="16.421875" style="29" customWidth="1"/>
    <col min="15" max="15" width="8.57421875" style="0" customWidth="1"/>
    <col min="16" max="16" width="16.421875" style="0" customWidth="1"/>
    <col min="17" max="17" width="8.57421875" style="0" customWidth="1"/>
    <col min="18" max="18" width="16.421875" style="29" customWidth="1"/>
    <col min="19" max="19" width="8.57421875" style="0" customWidth="1"/>
    <col min="20" max="20" width="16.421875" style="29" customWidth="1"/>
    <col min="21" max="21" width="8.57421875" style="0" customWidth="1"/>
    <col min="22" max="22" width="16.421875" style="29" customWidth="1"/>
    <col min="23" max="23" width="8.57421875" style="51" customWidth="1"/>
    <col min="24" max="24" width="16.421875" style="29" customWidth="1"/>
    <col min="25" max="25" width="8.57421875" style="0" customWidth="1"/>
    <col min="26" max="81" width="19.7109375" style="0" customWidth="1"/>
  </cols>
  <sheetData>
    <row r="1" spans="2:3" ht="18">
      <c r="B1" s="143"/>
      <c r="C1" s="61" t="s">
        <v>30</v>
      </c>
    </row>
    <row r="2" spans="3:23" ht="13.5" thickBot="1">
      <c r="C2" s="1"/>
      <c r="D2" s="327"/>
      <c r="E2" s="327"/>
      <c r="F2" s="327"/>
      <c r="G2" s="327"/>
      <c r="H2" s="327"/>
      <c r="I2" s="327"/>
      <c r="J2" s="54"/>
      <c r="K2"/>
      <c r="V2"/>
      <c r="W2"/>
    </row>
    <row r="3" spans="3:23" ht="12.75" hidden="1">
      <c r="C3" s="1"/>
      <c r="D3" s="59"/>
      <c r="E3" s="59"/>
      <c r="F3" s="59"/>
      <c r="G3" s="59"/>
      <c r="H3" s="59"/>
      <c r="I3" s="59"/>
      <c r="J3" s="54"/>
      <c r="K3"/>
      <c r="V3"/>
      <c r="W3"/>
    </row>
    <row r="4" spans="2:23" ht="15.75" hidden="1">
      <c r="B4" s="98"/>
      <c r="C4" s="61"/>
      <c r="D4" s="97"/>
      <c r="E4" s="97"/>
      <c r="F4" s="97"/>
      <c r="G4" s="97"/>
      <c r="H4" s="97"/>
      <c r="I4" s="59"/>
      <c r="J4" s="54"/>
      <c r="K4"/>
      <c r="V4"/>
      <c r="W4"/>
    </row>
    <row r="5" spans="2:23" ht="15.75" hidden="1">
      <c r="B5" s="60"/>
      <c r="C5" s="61" t="s">
        <v>30</v>
      </c>
      <c r="D5" s="59"/>
      <c r="E5" s="59"/>
      <c r="F5" s="59"/>
      <c r="G5" s="59"/>
      <c r="H5" s="59"/>
      <c r="I5" s="59"/>
      <c r="J5" s="54"/>
      <c r="K5"/>
      <c r="V5"/>
      <c r="W5"/>
    </row>
    <row r="6" spans="3:23" ht="13.5" hidden="1" thickBot="1">
      <c r="C6" s="1"/>
      <c r="D6" s="59"/>
      <c r="E6" s="59"/>
      <c r="F6" s="59"/>
      <c r="G6" s="59"/>
      <c r="H6" s="59"/>
      <c r="I6" s="59"/>
      <c r="J6" s="54"/>
      <c r="K6"/>
      <c r="V6"/>
      <c r="W6"/>
    </row>
    <row r="7" spans="1:25" s="7" customFormat="1" ht="39" customHeight="1">
      <c r="A7" s="56"/>
      <c r="B7" s="321" t="s">
        <v>645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3"/>
    </row>
    <row r="8" spans="1:25" s="7" customFormat="1" ht="44.25" customHeight="1">
      <c r="A8" s="56"/>
      <c r="B8" s="324" t="s">
        <v>31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6"/>
    </row>
    <row r="9" spans="1:29" s="21" customFormat="1" ht="55.5" customHeight="1">
      <c r="A9" s="57"/>
      <c r="B9" s="319" t="s">
        <v>3</v>
      </c>
      <c r="C9" s="319"/>
      <c r="D9" s="320" t="s">
        <v>4</v>
      </c>
      <c r="E9" s="320"/>
      <c r="F9" s="320" t="s">
        <v>5</v>
      </c>
      <c r="G9" s="320"/>
      <c r="H9" s="319" t="s">
        <v>6</v>
      </c>
      <c r="I9" s="319"/>
      <c r="J9" s="320" t="s">
        <v>7</v>
      </c>
      <c r="K9" s="320"/>
      <c r="L9" s="319" t="s">
        <v>8</v>
      </c>
      <c r="M9" s="319"/>
      <c r="N9" s="319" t="s">
        <v>9</v>
      </c>
      <c r="O9" s="319"/>
      <c r="P9" s="319" t="s">
        <v>10</v>
      </c>
      <c r="Q9" s="319"/>
      <c r="R9" s="319" t="s">
        <v>11</v>
      </c>
      <c r="S9" s="319"/>
      <c r="T9" s="319" t="s">
        <v>12</v>
      </c>
      <c r="U9" s="319"/>
      <c r="V9" s="319" t="s">
        <v>13</v>
      </c>
      <c r="W9" s="319"/>
      <c r="X9" s="319" t="s">
        <v>52</v>
      </c>
      <c r="Y9" s="319"/>
      <c r="Z9" s="328"/>
      <c r="AA9" s="328"/>
      <c r="AB9" s="328"/>
      <c r="AC9" s="328"/>
    </row>
    <row r="10" spans="1:25" s="21" customFormat="1" ht="45" customHeight="1">
      <c r="A10" s="57"/>
      <c r="B10" s="72" t="s">
        <v>0</v>
      </c>
      <c r="C10" s="73" t="s">
        <v>2</v>
      </c>
      <c r="D10" s="72" t="s">
        <v>0</v>
      </c>
      <c r="E10" s="73" t="s">
        <v>2</v>
      </c>
      <c r="F10" s="72" t="s">
        <v>0</v>
      </c>
      <c r="G10" s="73" t="s">
        <v>2</v>
      </c>
      <c r="H10" s="74" t="s">
        <v>0</v>
      </c>
      <c r="I10" s="73" t="s">
        <v>2</v>
      </c>
      <c r="J10" s="72" t="s">
        <v>0</v>
      </c>
      <c r="K10" s="73" t="s">
        <v>2</v>
      </c>
      <c r="L10" s="72" t="s">
        <v>0</v>
      </c>
      <c r="M10" s="73" t="s">
        <v>2</v>
      </c>
      <c r="N10" s="131" t="s">
        <v>0</v>
      </c>
      <c r="O10" s="73" t="s">
        <v>2</v>
      </c>
      <c r="P10" s="72" t="s">
        <v>0</v>
      </c>
      <c r="Q10" s="73" t="s">
        <v>2</v>
      </c>
      <c r="R10" s="72" t="s">
        <v>0</v>
      </c>
      <c r="S10" s="73" t="s">
        <v>2</v>
      </c>
      <c r="T10" s="72" t="s">
        <v>0</v>
      </c>
      <c r="U10" s="73" t="s">
        <v>2</v>
      </c>
      <c r="V10" s="72" t="s">
        <v>0</v>
      </c>
      <c r="W10" s="73" t="s">
        <v>2</v>
      </c>
      <c r="X10" s="72" t="s">
        <v>0</v>
      </c>
      <c r="Y10" s="73" t="s">
        <v>2</v>
      </c>
    </row>
    <row r="11" spans="1:25" ht="12.75" customHeight="1">
      <c r="A11" s="55">
        <v>1</v>
      </c>
      <c r="B11" s="144" t="s">
        <v>58</v>
      </c>
      <c r="C11" s="80">
        <v>9</v>
      </c>
      <c r="D11" s="144" t="s">
        <v>195</v>
      </c>
      <c r="E11" s="137">
        <v>9</v>
      </c>
      <c r="F11" s="144" t="s">
        <v>184</v>
      </c>
      <c r="G11" s="137">
        <v>5</v>
      </c>
      <c r="H11" s="37" t="s">
        <v>77</v>
      </c>
      <c r="I11" s="137">
        <v>8</v>
      </c>
      <c r="J11" s="37" t="s">
        <v>148</v>
      </c>
      <c r="K11" s="137">
        <v>3</v>
      </c>
      <c r="L11" s="37" t="s">
        <v>56</v>
      </c>
      <c r="M11" s="137">
        <v>6</v>
      </c>
      <c r="N11" s="71" t="s">
        <v>65</v>
      </c>
      <c r="O11" s="137">
        <v>7</v>
      </c>
      <c r="P11" s="37" t="s">
        <v>57</v>
      </c>
      <c r="Q11" s="137">
        <v>3</v>
      </c>
      <c r="R11" s="144" t="s">
        <v>60</v>
      </c>
      <c r="S11" s="80">
        <v>3</v>
      </c>
      <c r="T11" s="71" t="s">
        <v>79</v>
      </c>
      <c r="U11" s="80">
        <v>6</v>
      </c>
      <c r="V11" s="37" t="s">
        <v>75</v>
      </c>
      <c r="W11" s="80">
        <v>2</v>
      </c>
      <c r="X11" s="71" t="s">
        <v>203</v>
      </c>
      <c r="Y11" s="137">
        <v>7</v>
      </c>
    </row>
    <row r="12" spans="1:25" ht="12.75" customHeight="1">
      <c r="A12" s="55">
        <v>2</v>
      </c>
      <c r="B12" s="144" t="s">
        <v>59</v>
      </c>
      <c r="C12" s="80">
        <v>9</v>
      </c>
      <c r="D12" s="144" t="s">
        <v>200</v>
      </c>
      <c r="E12" s="137">
        <v>9</v>
      </c>
      <c r="F12" s="71" t="s">
        <v>288</v>
      </c>
      <c r="G12" s="137">
        <v>3</v>
      </c>
      <c r="H12" s="37" t="s">
        <v>87</v>
      </c>
      <c r="I12" s="137">
        <v>4</v>
      </c>
      <c r="J12" s="144" t="s">
        <v>250</v>
      </c>
      <c r="K12" s="137">
        <v>7</v>
      </c>
      <c r="L12" s="37" t="s">
        <v>76</v>
      </c>
      <c r="M12" s="137">
        <v>5</v>
      </c>
      <c r="N12" s="37" t="s">
        <v>73</v>
      </c>
      <c r="O12" s="137">
        <v>7</v>
      </c>
      <c r="P12" s="144" t="s">
        <v>469</v>
      </c>
      <c r="Q12" s="137">
        <v>9</v>
      </c>
      <c r="R12" s="71" t="s">
        <v>66</v>
      </c>
      <c r="S12" s="80">
        <v>3</v>
      </c>
      <c r="T12" s="71" t="s">
        <v>78</v>
      </c>
      <c r="U12" s="80">
        <v>6</v>
      </c>
      <c r="V12" s="71" t="s">
        <v>248</v>
      </c>
      <c r="W12" s="80">
        <v>5</v>
      </c>
      <c r="X12" s="71" t="s">
        <v>204</v>
      </c>
      <c r="Y12" s="137">
        <v>7</v>
      </c>
    </row>
    <row r="13" spans="1:25" ht="12.75" customHeight="1">
      <c r="A13" s="55">
        <v>3</v>
      </c>
      <c r="B13" s="144" t="s">
        <v>92</v>
      </c>
      <c r="C13" s="80">
        <v>5</v>
      </c>
      <c r="D13" s="144" t="s">
        <v>227</v>
      </c>
      <c r="E13" s="137">
        <v>8</v>
      </c>
      <c r="F13" s="71" t="s">
        <v>289</v>
      </c>
      <c r="G13" s="137">
        <v>3</v>
      </c>
      <c r="H13" s="37" t="s">
        <v>109</v>
      </c>
      <c r="I13" s="137">
        <v>9</v>
      </c>
      <c r="J13" s="144" t="s">
        <v>201</v>
      </c>
      <c r="K13" s="137">
        <v>7</v>
      </c>
      <c r="L13" s="37" t="s">
        <v>107</v>
      </c>
      <c r="M13" s="137">
        <v>2</v>
      </c>
      <c r="N13" s="37" t="s">
        <v>74</v>
      </c>
      <c r="O13" s="137">
        <v>7</v>
      </c>
      <c r="P13" s="31"/>
      <c r="Q13" s="34"/>
      <c r="R13" s="71" t="s">
        <v>118</v>
      </c>
      <c r="S13" s="80">
        <v>3</v>
      </c>
      <c r="T13" s="71" t="s">
        <v>86</v>
      </c>
      <c r="U13" s="80">
        <v>5</v>
      </c>
      <c r="V13" s="71" t="s">
        <v>308</v>
      </c>
      <c r="W13" s="80">
        <v>0</v>
      </c>
      <c r="X13" s="71" t="s">
        <v>205</v>
      </c>
      <c r="Y13" s="137">
        <v>8</v>
      </c>
    </row>
    <row r="14" spans="1:25" ht="12.75" customHeight="1">
      <c r="A14" s="55">
        <v>4</v>
      </c>
      <c r="B14" s="144" t="s">
        <v>93</v>
      </c>
      <c r="C14" s="80">
        <v>5</v>
      </c>
      <c r="D14" s="144" t="s">
        <v>228</v>
      </c>
      <c r="E14" s="137">
        <v>8</v>
      </c>
      <c r="F14" s="144" t="s">
        <v>380</v>
      </c>
      <c r="G14" s="137">
        <v>2</v>
      </c>
      <c r="H14" s="37" t="s">
        <v>138</v>
      </c>
      <c r="I14" s="137">
        <v>9</v>
      </c>
      <c r="J14" s="144" t="s">
        <v>238</v>
      </c>
      <c r="K14" s="137">
        <v>6</v>
      </c>
      <c r="L14" s="37" t="s">
        <v>111</v>
      </c>
      <c r="M14" s="137">
        <v>2</v>
      </c>
      <c r="N14" s="37" t="s">
        <v>80</v>
      </c>
      <c r="O14" s="137">
        <v>6</v>
      </c>
      <c r="P14" s="31"/>
      <c r="Q14" s="34"/>
      <c r="R14" s="71" t="s">
        <v>119</v>
      </c>
      <c r="S14" s="80">
        <v>3</v>
      </c>
      <c r="T14" s="71" t="s">
        <v>97</v>
      </c>
      <c r="U14" s="137">
        <v>4</v>
      </c>
      <c r="V14" s="71" t="s">
        <v>324</v>
      </c>
      <c r="W14" s="80">
        <v>0</v>
      </c>
      <c r="X14" s="71" t="s">
        <v>206</v>
      </c>
      <c r="Y14" s="137">
        <v>8</v>
      </c>
    </row>
    <row r="15" spans="1:25" ht="12.75" customHeight="1">
      <c r="A15" s="55">
        <v>5</v>
      </c>
      <c r="B15" s="144" t="s">
        <v>94</v>
      </c>
      <c r="C15" s="80">
        <v>5</v>
      </c>
      <c r="D15" s="144" t="s">
        <v>232</v>
      </c>
      <c r="E15" s="137">
        <v>8</v>
      </c>
      <c r="F15" s="144" t="s">
        <v>456</v>
      </c>
      <c r="G15" s="137">
        <v>5</v>
      </c>
      <c r="H15" s="37" t="s">
        <v>153</v>
      </c>
      <c r="I15" s="137">
        <v>9</v>
      </c>
      <c r="J15" s="144" t="s">
        <v>310</v>
      </c>
      <c r="K15" s="137">
        <v>3</v>
      </c>
      <c r="L15" s="144" t="s">
        <v>165</v>
      </c>
      <c r="M15" s="137">
        <v>2</v>
      </c>
      <c r="N15" s="37" t="s">
        <v>81</v>
      </c>
      <c r="O15" s="137">
        <v>6</v>
      </c>
      <c r="P15" s="31"/>
      <c r="Q15" s="34"/>
      <c r="R15" s="71" t="s">
        <v>120</v>
      </c>
      <c r="S15" s="80">
        <v>3</v>
      </c>
      <c r="T15" s="71" t="s">
        <v>110</v>
      </c>
      <c r="U15" s="137">
        <v>4</v>
      </c>
      <c r="V15" s="71" t="s">
        <v>512</v>
      </c>
      <c r="W15" s="80">
        <v>1</v>
      </c>
      <c r="X15" s="71" t="s">
        <v>207</v>
      </c>
      <c r="Y15" s="137">
        <v>8</v>
      </c>
    </row>
    <row r="16" spans="1:25" ht="12.75" customHeight="1">
      <c r="A16" s="55">
        <v>6</v>
      </c>
      <c r="B16" s="144" t="s">
        <v>95</v>
      </c>
      <c r="C16" s="80">
        <v>5</v>
      </c>
      <c r="D16" s="144" t="s">
        <v>229</v>
      </c>
      <c r="E16" s="137">
        <v>8</v>
      </c>
      <c r="F16" s="144" t="s">
        <v>611</v>
      </c>
      <c r="G16" s="137">
        <v>5</v>
      </c>
      <c r="H16" s="37" t="s">
        <v>154</v>
      </c>
      <c r="I16" s="137">
        <v>7</v>
      </c>
      <c r="J16" s="144" t="s">
        <v>536</v>
      </c>
      <c r="K16" s="137">
        <v>9</v>
      </c>
      <c r="L16" s="144" t="s">
        <v>198</v>
      </c>
      <c r="M16" s="137">
        <v>9</v>
      </c>
      <c r="N16" s="37" t="s">
        <v>82</v>
      </c>
      <c r="O16" s="137">
        <v>6</v>
      </c>
      <c r="P16" s="31"/>
      <c r="Q16" s="34"/>
      <c r="R16" s="71" t="s">
        <v>121</v>
      </c>
      <c r="S16" s="80">
        <v>3</v>
      </c>
      <c r="T16" s="71" t="s">
        <v>112</v>
      </c>
      <c r="U16" s="137">
        <v>9</v>
      </c>
      <c r="V16" s="31"/>
      <c r="W16" s="34"/>
      <c r="X16" s="71" t="s">
        <v>208</v>
      </c>
      <c r="Y16" s="137">
        <v>8</v>
      </c>
    </row>
    <row r="17" spans="1:25" ht="12.75" customHeight="1">
      <c r="A17" s="55">
        <v>7</v>
      </c>
      <c r="B17" s="144" t="s">
        <v>96</v>
      </c>
      <c r="C17" s="80">
        <v>5</v>
      </c>
      <c r="D17" s="144" t="s">
        <v>235</v>
      </c>
      <c r="E17" s="137">
        <v>8</v>
      </c>
      <c r="F17" s="31"/>
      <c r="G17" s="34"/>
      <c r="H17" s="37" t="s">
        <v>155</v>
      </c>
      <c r="I17" s="137">
        <v>7</v>
      </c>
      <c r="J17" s="144" t="s">
        <v>552</v>
      </c>
      <c r="K17" s="137">
        <v>6</v>
      </c>
      <c r="L17" s="144" t="s">
        <v>216</v>
      </c>
      <c r="M17" s="137">
        <v>9</v>
      </c>
      <c r="N17" s="37" t="s">
        <v>83</v>
      </c>
      <c r="O17" s="137">
        <v>6</v>
      </c>
      <c r="P17" s="31"/>
      <c r="Q17" s="34"/>
      <c r="R17" s="71" t="s">
        <v>129</v>
      </c>
      <c r="S17" s="80">
        <v>3</v>
      </c>
      <c r="T17" s="71" t="s">
        <v>113</v>
      </c>
      <c r="U17" s="137">
        <v>9</v>
      </c>
      <c r="V17" s="31"/>
      <c r="W17" s="34"/>
      <c r="X17" s="71" t="s">
        <v>209</v>
      </c>
      <c r="Y17" s="137">
        <v>8</v>
      </c>
    </row>
    <row r="18" spans="1:25" ht="12.75" customHeight="1">
      <c r="A18" s="55">
        <v>8</v>
      </c>
      <c r="B18" s="144" t="s">
        <v>98</v>
      </c>
      <c r="C18" s="80">
        <v>4</v>
      </c>
      <c r="D18" s="144" t="s">
        <v>247</v>
      </c>
      <c r="E18" s="137">
        <v>5</v>
      </c>
      <c r="F18" s="31"/>
      <c r="G18" s="34"/>
      <c r="H18" s="144" t="s">
        <v>162</v>
      </c>
      <c r="I18" s="137">
        <v>6</v>
      </c>
      <c r="J18" s="144" t="s">
        <v>558</v>
      </c>
      <c r="K18" s="137">
        <v>5</v>
      </c>
      <c r="L18" s="144" t="s">
        <v>217</v>
      </c>
      <c r="M18" s="137">
        <v>8</v>
      </c>
      <c r="N18" s="37" t="s">
        <v>84</v>
      </c>
      <c r="O18" s="137">
        <v>6</v>
      </c>
      <c r="P18" s="31"/>
      <c r="Q18" s="34"/>
      <c r="R18" s="71" t="s">
        <v>152</v>
      </c>
      <c r="S18" s="80">
        <v>4</v>
      </c>
      <c r="T18" s="71" t="s">
        <v>116</v>
      </c>
      <c r="U18" s="137">
        <v>3</v>
      </c>
      <c r="V18" s="31"/>
      <c r="W18" s="34"/>
      <c r="X18" s="71" t="s">
        <v>210</v>
      </c>
      <c r="Y18" s="137">
        <v>8</v>
      </c>
    </row>
    <row r="19" spans="1:25" ht="12.75" customHeight="1">
      <c r="A19" s="55">
        <v>9</v>
      </c>
      <c r="B19" s="144" t="s">
        <v>99</v>
      </c>
      <c r="C19" s="80">
        <v>4</v>
      </c>
      <c r="D19" s="144" t="s">
        <v>252</v>
      </c>
      <c r="E19" s="137">
        <v>7</v>
      </c>
      <c r="F19" s="31"/>
      <c r="G19" s="34"/>
      <c r="H19" s="144" t="s">
        <v>164</v>
      </c>
      <c r="I19" s="137">
        <v>5</v>
      </c>
      <c r="J19" s="144" t="s">
        <v>630</v>
      </c>
      <c r="K19" s="137">
        <v>4</v>
      </c>
      <c r="L19" s="144" t="s">
        <v>218</v>
      </c>
      <c r="M19" s="137">
        <v>8</v>
      </c>
      <c r="N19" s="37" t="s">
        <v>85</v>
      </c>
      <c r="O19" s="137">
        <v>6</v>
      </c>
      <c r="P19" s="31"/>
      <c r="Q19" s="34"/>
      <c r="R19" s="71" t="s">
        <v>199</v>
      </c>
      <c r="S19" s="80">
        <v>8</v>
      </c>
      <c r="T19" s="71" t="s">
        <v>130</v>
      </c>
      <c r="U19" s="137">
        <v>7</v>
      </c>
      <c r="V19" s="31"/>
      <c r="W19" s="34"/>
      <c r="X19" s="71" t="s">
        <v>211</v>
      </c>
      <c r="Y19" s="137">
        <v>8</v>
      </c>
    </row>
    <row r="20" spans="1:25" ht="12.75" customHeight="1">
      <c r="A20" s="55">
        <v>10</v>
      </c>
      <c r="B20" s="144" t="s">
        <v>105</v>
      </c>
      <c r="C20" s="80">
        <v>7</v>
      </c>
      <c r="D20" s="144" t="s">
        <v>269</v>
      </c>
      <c r="E20" s="137">
        <v>7</v>
      </c>
      <c r="F20" s="31"/>
      <c r="G20" s="34"/>
      <c r="H20" s="144" t="s">
        <v>170</v>
      </c>
      <c r="I20" s="137">
        <v>8</v>
      </c>
      <c r="J20" s="31"/>
      <c r="K20" s="34"/>
      <c r="L20" s="144" t="s">
        <v>268</v>
      </c>
      <c r="M20" s="137">
        <v>5</v>
      </c>
      <c r="N20" s="144" t="s">
        <v>172</v>
      </c>
      <c r="O20" s="137">
        <v>8</v>
      </c>
      <c r="P20" s="31"/>
      <c r="Q20" s="34"/>
      <c r="R20" s="71" t="s">
        <v>202</v>
      </c>
      <c r="S20" s="80">
        <v>8</v>
      </c>
      <c r="T20" s="71" t="s">
        <v>131</v>
      </c>
      <c r="U20" s="137">
        <v>7</v>
      </c>
      <c r="V20" s="31"/>
      <c r="W20" s="34"/>
      <c r="X20" s="71" t="s">
        <v>212</v>
      </c>
      <c r="Y20" s="137">
        <v>8</v>
      </c>
    </row>
    <row r="21" spans="1:25" ht="12.75" customHeight="1">
      <c r="A21" s="55">
        <v>11</v>
      </c>
      <c r="B21" s="144" t="s">
        <v>151</v>
      </c>
      <c r="C21" s="80">
        <v>6</v>
      </c>
      <c r="D21" s="144" t="s">
        <v>317</v>
      </c>
      <c r="E21" s="137">
        <v>1</v>
      </c>
      <c r="F21" s="31"/>
      <c r="G21" s="34"/>
      <c r="H21" s="71" t="s">
        <v>179</v>
      </c>
      <c r="I21" s="137">
        <v>7</v>
      </c>
      <c r="J21" s="31"/>
      <c r="K21" s="34"/>
      <c r="L21" s="144" t="s">
        <v>290</v>
      </c>
      <c r="M21" s="137">
        <v>3</v>
      </c>
      <c r="N21" s="144" t="s">
        <v>237</v>
      </c>
      <c r="O21" s="137">
        <v>3</v>
      </c>
      <c r="P21" s="31"/>
      <c r="Q21" s="34"/>
      <c r="R21" s="71" t="s">
        <v>220</v>
      </c>
      <c r="S21" s="80">
        <v>7</v>
      </c>
      <c r="T21" s="71" t="s">
        <v>136</v>
      </c>
      <c r="U21" s="137">
        <v>9</v>
      </c>
      <c r="V21" s="31"/>
      <c r="W21" s="34"/>
      <c r="X21" s="71" t="s">
        <v>213</v>
      </c>
      <c r="Y21" s="137">
        <v>8</v>
      </c>
    </row>
    <row r="22" spans="1:25" ht="12.75" customHeight="1">
      <c r="A22" s="55">
        <v>12</v>
      </c>
      <c r="B22" s="144" t="s">
        <v>194</v>
      </c>
      <c r="C22" s="80">
        <v>9</v>
      </c>
      <c r="D22" s="144" t="s">
        <v>339</v>
      </c>
      <c r="E22" s="137">
        <v>9</v>
      </c>
      <c r="F22" s="31"/>
      <c r="G22" s="34"/>
      <c r="H22" s="144" t="s">
        <v>185</v>
      </c>
      <c r="I22" s="137">
        <v>9</v>
      </c>
      <c r="J22" s="31"/>
      <c r="K22" s="34"/>
      <c r="L22" s="144" t="s">
        <v>314</v>
      </c>
      <c r="M22" s="137">
        <v>2</v>
      </c>
      <c r="N22" s="144" t="s">
        <v>376</v>
      </c>
      <c r="O22" s="137">
        <v>9</v>
      </c>
      <c r="P22" s="31"/>
      <c r="Q22" s="34"/>
      <c r="R22" s="144" t="s">
        <v>321</v>
      </c>
      <c r="S22" s="80">
        <v>4</v>
      </c>
      <c r="T22" s="71" t="s">
        <v>137</v>
      </c>
      <c r="U22" s="137">
        <v>9</v>
      </c>
      <c r="V22" s="31"/>
      <c r="W22" s="34"/>
      <c r="X22" s="71" t="s">
        <v>214</v>
      </c>
      <c r="Y22" s="137">
        <v>8</v>
      </c>
    </row>
    <row r="23" spans="1:25" ht="12.75" customHeight="1">
      <c r="A23" s="55">
        <v>13</v>
      </c>
      <c r="B23" s="144" t="s">
        <v>197</v>
      </c>
      <c r="C23" s="80">
        <v>9</v>
      </c>
      <c r="D23" s="144" t="s">
        <v>340</v>
      </c>
      <c r="E23" s="137">
        <v>9</v>
      </c>
      <c r="F23" s="31"/>
      <c r="G23" s="34"/>
      <c r="H23" s="144" t="s">
        <v>186</v>
      </c>
      <c r="I23" s="137">
        <v>9</v>
      </c>
      <c r="J23" s="31"/>
      <c r="K23" s="34"/>
      <c r="L23" s="144" t="s">
        <v>323</v>
      </c>
      <c r="M23" s="137">
        <v>3</v>
      </c>
      <c r="N23" s="144" t="s">
        <v>377</v>
      </c>
      <c r="O23" s="137">
        <v>9</v>
      </c>
      <c r="P23" s="31"/>
      <c r="Q23" s="34"/>
      <c r="R23" s="144" t="s">
        <v>346</v>
      </c>
      <c r="S23" s="80">
        <v>3</v>
      </c>
      <c r="T23" s="71" t="s">
        <v>156</v>
      </c>
      <c r="U23" s="137">
        <v>5</v>
      </c>
      <c r="V23" s="31"/>
      <c r="W23" s="34"/>
      <c r="X23" s="71" t="s">
        <v>215</v>
      </c>
      <c r="Y23" s="137">
        <v>8</v>
      </c>
    </row>
    <row r="24" spans="1:25" ht="12.75" customHeight="1">
      <c r="A24" s="55">
        <v>14</v>
      </c>
      <c r="B24" s="144" t="s">
        <v>318</v>
      </c>
      <c r="C24" s="80">
        <v>8</v>
      </c>
      <c r="D24" s="144" t="s">
        <v>341</v>
      </c>
      <c r="E24" s="137">
        <v>9</v>
      </c>
      <c r="F24" s="31"/>
      <c r="G24" s="34"/>
      <c r="H24" s="144" t="s">
        <v>187</v>
      </c>
      <c r="I24" s="137">
        <v>9</v>
      </c>
      <c r="J24" s="31"/>
      <c r="K24" s="34"/>
      <c r="L24" s="144" t="s">
        <v>348</v>
      </c>
      <c r="M24" s="137">
        <v>1</v>
      </c>
      <c r="N24" s="144" t="s">
        <v>378</v>
      </c>
      <c r="O24" s="137">
        <v>9</v>
      </c>
      <c r="P24" s="31"/>
      <c r="Q24" s="34"/>
      <c r="R24" s="144" t="s">
        <v>443</v>
      </c>
      <c r="S24" s="80">
        <v>4</v>
      </c>
      <c r="T24" s="71" t="s">
        <v>166</v>
      </c>
      <c r="U24" s="137">
        <v>1</v>
      </c>
      <c r="V24" s="31"/>
      <c r="W24" s="34"/>
      <c r="X24" s="71" t="s">
        <v>222</v>
      </c>
      <c r="Y24" s="137">
        <v>6</v>
      </c>
    </row>
    <row r="25" spans="1:25" ht="12.75" customHeight="1">
      <c r="A25" s="55">
        <v>15</v>
      </c>
      <c r="B25" s="31"/>
      <c r="C25" s="34"/>
      <c r="D25" s="144" t="s">
        <v>454</v>
      </c>
      <c r="E25" s="137">
        <v>9</v>
      </c>
      <c r="F25" s="31"/>
      <c r="G25" s="34"/>
      <c r="H25" s="144" t="s">
        <v>188</v>
      </c>
      <c r="I25" s="137">
        <v>9</v>
      </c>
      <c r="J25" s="31"/>
      <c r="K25" s="34"/>
      <c r="L25" s="144" t="s">
        <v>362</v>
      </c>
      <c r="M25" s="137">
        <v>2</v>
      </c>
      <c r="N25" s="144" t="s">
        <v>379</v>
      </c>
      <c r="O25" s="137">
        <v>9</v>
      </c>
      <c r="P25" s="31"/>
      <c r="Q25" s="34"/>
      <c r="R25" s="144" t="s">
        <v>488</v>
      </c>
      <c r="S25" s="80">
        <v>6</v>
      </c>
      <c r="T25" s="71" t="s">
        <v>178</v>
      </c>
      <c r="U25" s="137">
        <v>8</v>
      </c>
      <c r="V25" s="31"/>
      <c r="W25" s="34"/>
      <c r="X25" s="71" t="s">
        <v>246</v>
      </c>
      <c r="Y25" s="137">
        <v>3</v>
      </c>
    </row>
    <row r="26" spans="1:25" ht="12.75" customHeight="1">
      <c r="A26" s="55">
        <v>16</v>
      </c>
      <c r="B26" s="31"/>
      <c r="C26" s="34"/>
      <c r="D26" s="144" t="s">
        <v>460</v>
      </c>
      <c r="E26" s="137">
        <v>6</v>
      </c>
      <c r="F26" s="31"/>
      <c r="G26" s="34"/>
      <c r="H26" s="144" t="s">
        <v>230</v>
      </c>
      <c r="I26" s="137">
        <v>9</v>
      </c>
      <c r="J26" s="31"/>
      <c r="K26" s="34"/>
      <c r="L26" s="144" t="s">
        <v>382</v>
      </c>
      <c r="M26" s="137">
        <v>1</v>
      </c>
      <c r="N26" s="144" t="s">
        <v>500</v>
      </c>
      <c r="O26" s="137">
        <v>7</v>
      </c>
      <c r="P26" s="31"/>
      <c r="Q26" s="34"/>
      <c r="R26" s="144" t="s">
        <v>509</v>
      </c>
      <c r="S26" s="80">
        <v>4</v>
      </c>
      <c r="T26" s="71" t="s">
        <v>177</v>
      </c>
      <c r="U26" s="137">
        <v>8</v>
      </c>
      <c r="V26" s="31"/>
      <c r="W26" s="34"/>
      <c r="X26" s="71" t="s">
        <v>315</v>
      </c>
      <c r="Y26" s="137">
        <v>0</v>
      </c>
    </row>
    <row r="27" spans="1:25" ht="12.75" customHeight="1">
      <c r="A27" s="55">
        <v>17</v>
      </c>
      <c r="B27" s="31"/>
      <c r="C27" s="34"/>
      <c r="D27" s="144" t="s">
        <v>541</v>
      </c>
      <c r="E27" s="137">
        <v>2</v>
      </c>
      <c r="F27" s="31"/>
      <c r="G27" s="34"/>
      <c r="H27" s="144" t="s">
        <v>236</v>
      </c>
      <c r="I27" s="137">
        <v>9</v>
      </c>
      <c r="J27" s="31"/>
      <c r="K27" s="34"/>
      <c r="L27" s="144" t="s">
        <v>444</v>
      </c>
      <c r="M27" s="137">
        <v>2</v>
      </c>
      <c r="N27" s="144" t="s">
        <v>514</v>
      </c>
      <c r="O27" s="137">
        <v>8</v>
      </c>
      <c r="P27" s="31"/>
      <c r="Q27" s="34"/>
      <c r="R27" s="144" t="s">
        <v>511</v>
      </c>
      <c r="S27" s="80">
        <v>4</v>
      </c>
      <c r="T27" s="71" t="s">
        <v>176</v>
      </c>
      <c r="U27" s="137">
        <v>8</v>
      </c>
      <c r="V27" s="31"/>
      <c r="W27" s="34"/>
      <c r="X27" s="71" t="s">
        <v>320</v>
      </c>
      <c r="Y27" s="137">
        <v>0</v>
      </c>
    </row>
    <row r="28" spans="1:25" ht="12.75" customHeight="1">
      <c r="A28" s="55">
        <v>18</v>
      </c>
      <c r="B28" s="31"/>
      <c r="C28" s="34"/>
      <c r="D28" s="144" t="s">
        <v>543</v>
      </c>
      <c r="E28" s="137">
        <v>5</v>
      </c>
      <c r="F28" s="31"/>
      <c r="G28" s="34"/>
      <c r="H28" s="144" t="s">
        <v>249</v>
      </c>
      <c r="I28" s="137">
        <v>8</v>
      </c>
      <c r="J28" s="31"/>
      <c r="K28" s="34"/>
      <c r="L28" s="144" t="s">
        <v>529</v>
      </c>
      <c r="M28" s="137">
        <v>3</v>
      </c>
      <c r="N28" s="53"/>
      <c r="O28" s="34"/>
      <c r="P28" s="31"/>
      <c r="Q28" s="34"/>
      <c r="R28" s="144" t="s">
        <v>523</v>
      </c>
      <c r="S28" s="80">
        <v>0</v>
      </c>
      <c r="T28" s="71" t="s">
        <v>175</v>
      </c>
      <c r="U28" s="137">
        <v>9</v>
      </c>
      <c r="V28" s="31"/>
      <c r="W28" s="34"/>
      <c r="X28" s="71" t="s">
        <v>326</v>
      </c>
      <c r="Y28" s="137">
        <v>0</v>
      </c>
    </row>
    <row r="29" spans="1:25" ht="12.75" customHeight="1">
      <c r="A29" s="55">
        <v>19</v>
      </c>
      <c r="B29" s="31"/>
      <c r="C29" s="34"/>
      <c r="D29" s="144" t="s">
        <v>585</v>
      </c>
      <c r="E29" s="137">
        <v>4</v>
      </c>
      <c r="F29" s="31"/>
      <c r="G29" s="34"/>
      <c r="H29" s="144" t="s">
        <v>253</v>
      </c>
      <c r="I29" s="137">
        <v>9</v>
      </c>
      <c r="J29" s="31"/>
      <c r="K29" s="34"/>
      <c r="L29" s="144" t="s">
        <v>531</v>
      </c>
      <c r="M29" s="137">
        <v>3</v>
      </c>
      <c r="N29" s="31"/>
      <c r="O29" s="34"/>
      <c r="P29" s="31"/>
      <c r="Q29" s="34"/>
      <c r="R29" s="144" t="s">
        <v>524</v>
      </c>
      <c r="S29" s="80">
        <v>9</v>
      </c>
      <c r="T29" s="71" t="s">
        <v>174</v>
      </c>
      <c r="U29" s="137">
        <v>9</v>
      </c>
      <c r="V29" s="31"/>
      <c r="W29" s="34"/>
      <c r="X29" s="71" t="s">
        <v>327</v>
      </c>
      <c r="Y29" s="137">
        <v>0</v>
      </c>
    </row>
    <row r="30" spans="1:25" ht="12.75" customHeight="1">
      <c r="A30" s="55">
        <v>20</v>
      </c>
      <c r="B30" s="31"/>
      <c r="C30" s="34"/>
      <c r="D30" s="144" t="s">
        <v>605</v>
      </c>
      <c r="E30" s="137">
        <v>5</v>
      </c>
      <c r="F30" s="31"/>
      <c r="G30" s="34"/>
      <c r="H30" s="144" t="s">
        <v>278</v>
      </c>
      <c r="I30" s="137">
        <v>8</v>
      </c>
      <c r="J30" s="31"/>
      <c r="K30" s="34"/>
      <c r="L30" s="144" t="s">
        <v>537</v>
      </c>
      <c r="M30" s="137">
        <v>2</v>
      </c>
      <c r="N30" s="31"/>
      <c r="O30" s="34"/>
      <c r="P30" s="31"/>
      <c r="Q30" s="34"/>
      <c r="R30" s="144" t="s">
        <v>525</v>
      </c>
      <c r="S30" s="80">
        <v>0</v>
      </c>
      <c r="T30" s="71" t="s">
        <v>196</v>
      </c>
      <c r="U30" s="137">
        <v>7</v>
      </c>
      <c r="V30" s="31"/>
      <c r="W30" s="34"/>
      <c r="X30" s="71" t="s">
        <v>328</v>
      </c>
      <c r="Y30" s="137">
        <v>0</v>
      </c>
    </row>
    <row r="31" spans="1:25" ht="12.75" customHeight="1">
      <c r="A31" s="55">
        <v>21</v>
      </c>
      <c r="B31" s="31"/>
      <c r="C31" s="34"/>
      <c r="D31" s="144" t="s">
        <v>608</v>
      </c>
      <c r="E31" s="137">
        <v>7</v>
      </c>
      <c r="F31" s="31"/>
      <c r="G31" s="34"/>
      <c r="H31" s="144" t="s">
        <v>319</v>
      </c>
      <c r="I31" s="137">
        <v>6</v>
      </c>
      <c r="J31" s="31"/>
      <c r="K31" s="34"/>
      <c r="L31" s="144" t="s">
        <v>571</v>
      </c>
      <c r="M31" s="137">
        <v>3</v>
      </c>
      <c r="N31" s="31"/>
      <c r="O31" s="34"/>
      <c r="P31" s="31"/>
      <c r="Q31" s="34"/>
      <c r="R31" s="144" t="s">
        <v>527</v>
      </c>
      <c r="S31" s="80">
        <v>0</v>
      </c>
      <c r="T31" s="71" t="s">
        <v>221</v>
      </c>
      <c r="U31" s="137">
        <v>9</v>
      </c>
      <c r="V31" s="31"/>
      <c r="W31" s="34"/>
      <c r="X31" s="71" t="s">
        <v>329</v>
      </c>
      <c r="Y31" s="137">
        <v>0</v>
      </c>
    </row>
    <row r="32" spans="1:25" ht="12.75" customHeight="1">
      <c r="A32" s="55">
        <v>22</v>
      </c>
      <c r="B32" s="31"/>
      <c r="C32" s="34"/>
      <c r="D32" s="144" t="s">
        <v>623</v>
      </c>
      <c r="E32" s="137">
        <v>5</v>
      </c>
      <c r="F32" s="31"/>
      <c r="G32" s="34"/>
      <c r="H32" s="144" t="s">
        <v>320</v>
      </c>
      <c r="I32" s="137">
        <v>8</v>
      </c>
      <c r="J32" s="31"/>
      <c r="K32" s="34"/>
      <c r="L32" s="144" t="s">
        <v>584</v>
      </c>
      <c r="M32" s="137">
        <v>7</v>
      </c>
      <c r="N32" s="31"/>
      <c r="O32" s="34"/>
      <c r="P32" s="31"/>
      <c r="Q32" s="34"/>
      <c r="R32" s="144" t="s">
        <v>532</v>
      </c>
      <c r="S32" s="80">
        <v>9</v>
      </c>
      <c r="T32" s="71" t="s">
        <v>245</v>
      </c>
      <c r="U32" s="137">
        <v>8</v>
      </c>
      <c r="V32" s="31"/>
      <c r="W32" s="34"/>
      <c r="X32" s="71" t="s">
        <v>330</v>
      </c>
      <c r="Y32" s="137">
        <v>0</v>
      </c>
    </row>
    <row r="33" spans="1:25" ht="12.75" customHeight="1">
      <c r="A33" s="55">
        <v>23</v>
      </c>
      <c r="B33" s="31"/>
      <c r="C33" s="34"/>
      <c r="D33" s="31"/>
      <c r="E33" s="34"/>
      <c r="F33" s="31"/>
      <c r="G33" s="34"/>
      <c r="H33" s="144" t="s">
        <v>325</v>
      </c>
      <c r="I33" s="137">
        <v>7</v>
      </c>
      <c r="J33" s="31"/>
      <c r="K33" s="34"/>
      <c r="L33" s="144" t="s">
        <v>591</v>
      </c>
      <c r="M33" s="137">
        <v>6</v>
      </c>
      <c r="N33" s="31"/>
      <c r="O33" s="34"/>
      <c r="P33" s="31"/>
      <c r="Q33" s="34"/>
      <c r="R33" s="144" t="s">
        <v>538</v>
      </c>
      <c r="S33" s="80">
        <v>1</v>
      </c>
      <c r="T33" s="71" t="s">
        <v>231</v>
      </c>
      <c r="U33" s="137">
        <v>9</v>
      </c>
      <c r="V33" s="31"/>
      <c r="W33" s="34"/>
      <c r="X33" s="71" t="s">
        <v>331</v>
      </c>
      <c r="Y33" s="137">
        <v>0</v>
      </c>
    </row>
    <row r="34" spans="1:25" ht="12.75" customHeight="1">
      <c r="A34" s="55">
        <v>24</v>
      </c>
      <c r="B34" s="31"/>
      <c r="C34" s="34"/>
      <c r="D34" s="31"/>
      <c r="E34" s="34"/>
      <c r="F34" s="31"/>
      <c r="G34" s="34"/>
      <c r="H34" s="144" t="s">
        <v>342</v>
      </c>
      <c r="I34" s="137">
        <v>9</v>
      </c>
      <c r="J34" s="31"/>
      <c r="K34" s="34"/>
      <c r="L34" s="144" t="s">
        <v>612</v>
      </c>
      <c r="M34" s="137">
        <v>3</v>
      </c>
      <c r="N34" s="31"/>
      <c r="O34" s="34"/>
      <c r="P34" s="31"/>
      <c r="Q34" s="34"/>
      <c r="R34" s="144" t="s">
        <v>539</v>
      </c>
      <c r="S34" s="80">
        <v>0</v>
      </c>
      <c r="T34" s="71" t="s">
        <v>239</v>
      </c>
      <c r="U34" s="137">
        <v>8</v>
      </c>
      <c r="V34" s="31"/>
      <c r="W34" s="34"/>
      <c r="X34" s="71" t="s">
        <v>333</v>
      </c>
      <c r="Y34" s="137">
        <v>5</v>
      </c>
    </row>
    <row r="35" spans="1:25" ht="12.75" customHeight="1">
      <c r="A35" s="55">
        <v>25</v>
      </c>
      <c r="B35" s="31"/>
      <c r="C35" s="34"/>
      <c r="D35" s="31"/>
      <c r="E35" s="34"/>
      <c r="F35" s="31"/>
      <c r="G35" s="34"/>
      <c r="H35" s="144" t="s">
        <v>372</v>
      </c>
      <c r="I35" s="137">
        <v>7</v>
      </c>
      <c r="J35" s="31"/>
      <c r="K35" s="34"/>
      <c r="L35" s="144" t="s">
        <v>614</v>
      </c>
      <c r="M35" s="137">
        <v>6</v>
      </c>
      <c r="N35" s="31"/>
      <c r="O35" s="34"/>
      <c r="P35" s="31"/>
      <c r="Q35" s="34"/>
      <c r="R35" s="144" t="s">
        <v>547</v>
      </c>
      <c r="S35" s="80">
        <v>0</v>
      </c>
      <c r="T35" s="71" t="s">
        <v>254</v>
      </c>
      <c r="U35" s="137">
        <v>8</v>
      </c>
      <c r="V35" s="31"/>
      <c r="W35" s="34"/>
      <c r="X35" s="71" t="s">
        <v>334</v>
      </c>
      <c r="Y35" s="137">
        <v>0</v>
      </c>
    </row>
    <row r="36" spans="1:25" ht="12.75" customHeight="1">
      <c r="A36" s="55">
        <v>26</v>
      </c>
      <c r="B36" s="31"/>
      <c r="C36" s="34"/>
      <c r="D36" s="31"/>
      <c r="E36" s="34"/>
      <c r="F36" s="31"/>
      <c r="G36" s="34"/>
      <c r="H36" s="144" t="s">
        <v>391</v>
      </c>
      <c r="I36" s="137">
        <v>7</v>
      </c>
      <c r="J36" s="31"/>
      <c r="K36" s="34"/>
      <c r="L36" s="144" t="s">
        <v>642</v>
      </c>
      <c r="M36" s="137">
        <v>1</v>
      </c>
      <c r="N36" s="31"/>
      <c r="O36" s="34"/>
      <c r="P36" s="31"/>
      <c r="Q36" s="34"/>
      <c r="R36" s="144" t="s">
        <v>548</v>
      </c>
      <c r="S36" s="80">
        <v>0</v>
      </c>
      <c r="T36" s="71" t="s">
        <v>286</v>
      </c>
      <c r="U36" s="137">
        <v>9</v>
      </c>
      <c r="V36" s="31"/>
      <c r="W36" s="34"/>
      <c r="X36" s="31"/>
      <c r="Y36" s="34"/>
    </row>
    <row r="37" spans="1:25" ht="12.75" customHeight="1">
      <c r="A37" s="55">
        <v>27</v>
      </c>
      <c r="B37" s="31"/>
      <c r="C37" s="34"/>
      <c r="D37" s="31"/>
      <c r="E37" s="34"/>
      <c r="F37" s="31"/>
      <c r="G37" s="34"/>
      <c r="H37" s="144" t="s">
        <v>442</v>
      </c>
      <c r="I37" s="137">
        <v>9</v>
      </c>
      <c r="J37" s="31"/>
      <c r="K37" s="34"/>
      <c r="L37" s="31"/>
      <c r="M37" s="34"/>
      <c r="N37" s="31"/>
      <c r="O37" s="34"/>
      <c r="P37" s="31"/>
      <c r="Q37" s="34"/>
      <c r="R37" s="144" t="s">
        <v>549</v>
      </c>
      <c r="S37" s="80">
        <v>0</v>
      </c>
      <c r="T37" s="71" t="s">
        <v>287</v>
      </c>
      <c r="U37" s="137">
        <v>5</v>
      </c>
      <c r="V37" s="31"/>
      <c r="W37" s="34"/>
      <c r="X37" s="31"/>
      <c r="Y37" s="34"/>
    </row>
    <row r="38" spans="1:25" ht="12.75" customHeight="1">
      <c r="A38" s="55">
        <v>28</v>
      </c>
      <c r="B38" s="31"/>
      <c r="C38" s="34"/>
      <c r="D38" s="31"/>
      <c r="E38" s="34"/>
      <c r="F38" s="31"/>
      <c r="G38" s="34"/>
      <c r="H38" s="144" t="s">
        <v>451</v>
      </c>
      <c r="I38" s="137">
        <v>8</v>
      </c>
      <c r="J38" s="31"/>
      <c r="K38" s="34"/>
      <c r="L38" s="31"/>
      <c r="M38" s="34"/>
      <c r="N38" s="31"/>
      <c r="O38" s="34"/>
      <c r="P38" s="31"/>
      <c r="Q38" s="34"/>
      <c r="R38" s="144" t="s">
        <v>550</v>
      </c>
      <c r="S38" s="80">
        <v>0</v>
      </c>
      <c r="T38" s="71" t="s">
        <v>302</v>
      </c>
      <c r="U38" s="137">
        <v>3</v>
      </c>
      <c r="V38" s="31"/>
      <c r="W38" s="34"/>
      <c r="X38" s="31"/>
      <c r="Y38" s="34"/>
    </row>
    <row r="39" spans="1:25" ht="12.75" customHeight="1">
      <c r="A39" s="55">
        <v>29</v>
      </c>
      <c r="B39" s="31"/>
      <c r="C39" s="34"/>
      <c r="D39" s="31"/>
      <c r="E39" s="34"/>
      <c r="F39" s="31"/>
      <c r="G39" s="34"/>
      <c r="H39" s="144" t="s">
        <v>452</v>
      </c>
      <c r="I39" s="137">
        <v>8</v>
      </c>
      <c r="J39" s="31"/>
      <c r="K39" s="34"/>
      <c r="L39" s="31"/>
      <c r="M39" s="34"/>
      <c r="N39" s="31"/>
      <c r="O39" s="34"/>
      <c r="P39" s="31"/>
      <c r="Q39" s="34"/>
      <c r="R39" s="144" t="s">
        <v>553</v>
      </c>
      <c r="S39" s="80">
        <v>5</v>
      </c>
      <c r="T39" s="144" t="s">
        <v>303</v>
      </c>
      <c r="U39" s="137">
        <v>9</v>
      </c>
      <c r="V39" s="31"/>
      <c r="W39" s="34"/>
      <c r="X39" s="31"/>
      <c r="Y39" s="34"/>
    </row>
    <row r="40" spans="1:25" ht="12.75" customHeight="1">
      <c r="A40" s="55">
        <v>30</v>
      </c>
      <c r="B40" s="31"/>
      <c r="C40" s="34"/>
      <c r="D40" s="31"/>
      <c r="E40" s="34"/>
      <c r="F40" s="31"/>
      <c r="G40" s="34"/>
      <c r="H40" s="144" t="s">
        <v>461</v>
      </c>
      <c r="I40" s="137">
        <v>9</v>
      </c>
      <c r="J40" s="31"/>
      <c r="K40" s="34"/>
      <c r="L40" s="31"/>
      <c r="M40" s="34"/>
      <c r="N40" s="31"/>
      <c r="O40" s="34"/>
      <c r="P40" s="31"/>
      <c r="Q40" s="34"/>
      <c r="R40" s="144" t="s">
        <v>575</v>
      </c>
      <c r="S40" s="80">
        <v>0</v>
      </c>
      <c r="T40" s="144" t="s">
        <v>309</v>
      </c>
      <c r="U40" s="137">
        <v>0</v>
      </c>
      <c r="V40" s="31"/>
      <c r="W40" s="34"/>
      <c r="X40" s="31"/>
      <c r="Y40" s="34"/>
    </row>
    <row r="41" spans="1:25" ht="12.75" customHeight="1">
      <c r="A41" s="55">
        <v>31</v>
      </c>
      <c r="B41" s="31"/>
      <c r="C41" s="34"/>
      <c r="D41" s="31"/>
      <c r="E41" s="34"/>
      <c r="F41" s="31"/>
      <c r="G41" s="34"/>
      <c r="H41" s="144" t="s">
        <v>462</v>
      </c>
      <c r="I41" s="137">
        <v>9</v>
      </c>
      <c r="J41" s="31"/>
      <c r="K41" s="34"/>
      <c r="L41" s="31"/>
      <c r="M41" s="34"/>
      <c r="N41" s="31"/>
      <c r="O41" s="34"/>
      <c r="P41" s="31"/>
      <c r="Q41" s="34"/>
      <c r="R41" s="144" t="s">
        <v>577</v>
      </c>
      <c r="S41" s="80">
        <v>5</v>
      </c>
      <c r="T41" s="144" t="s">
        <v>311</v>
      </c>
      <c r="U41" s="137">
        <v>0</v>
      </c>
      <c r="V41" s="31"/>
      <c r="W41" s="34"/>
      <c r="X41" s="31"/>
      <c r="Y41" s="34"/>
    </row>
    <row r="42" spans="1:25" ht="12.75" customHeight="1">
      <c r="A42" s="55">
        <v>32</v>
      </c>
      <c r="B42" s="31"/>
      <c r="C42" s="34"/>
      <c r="D42" s="31"/>
      <c r="E42" s="34"/>
      <c r="F42" s="31"/>
      <c r="G42" s="34"/>
      <c r="H42" s="144" t="s">
        <v>466</v>
      </c>
      <c r="I42" s="137">
        <v>9</v>
      </c>
      <c r="J42" s="31"/>
      <c r="K42" s="34"/>
      <c r="L42" s="31"/>
      <c r="M42" s="34"/>
      <c r="N42" s="31"/>
      <c r="O42" s="34"/>
      <c r="P42" s="31"/>
      <c r="Q42" s="34"/>
      <c r="R42" s="144" t="s">
        <v>587</v>
      </c>
      <c r="S42" s="80">
        <v>0</v>
      </c>
      <c r="T42" s="144" t="s">
        <v>312</v>
      </c>
      <c r="U42" s="137">
        <v>0</v>
      </c>
      <c r="V42" s="31"/>
      <c r="W42" s="34"/>
      <c r="X42" s="31"/>
      <c r="Y42" s="34"/>
    </row>
    <row r="43" spans="1:25" ht="12.75" customHeight="1">
      <c r="A43" s="55">
        <v>33</v>
      </c>
      <c r="B43" s="31"/>
      <c r="C43" s="34"/>
      <c r="D43" s="31"/>
      <c r="E43" s="34"/>
      <c r="F43" s="31"/>
      <c r="G43" s="34"/>
      <c r="H43" s="144" t="s">
        <v>467</v>
      </c>
      <c r="I43" s="137">
        <v>9</v>
      </c>
      <c r="J43" s="31"/>
      <c r="K43" s="34"/>
      <c r="L43" s="31"/>
      <c r="M43" s="34"/>
      <c r="N43" s="31"/>
      <c r="O43" s="34"/>
      <c r="P43" s="31"/>
      <c r="Q43" s="34"/>
      <c r="R43" s="144" t="s">
        <v>578</v>
      </c>
      <c r="S43" s="80">
        <v>3</v>
      </c>
      <c r="T43" s="144" t="s">
        <v>313</v>
      </c>
      <c r="U43" s="137">
        <v>5</v>
      </c>
      <c r="V43" s="31"/>
      <c r="W43" s="34"/>
      <c r="X43" s="31"/>
      <c r="Y43" s="34"/>
    </row>
    <row r="44" spans="1:25" ht="12.75" customHeight="1">
      <c r="A44" s="55">
        <v>34</v>
      </c>
      <c r="B44" s="31"/>
      <c r="C44" s="34"/>
      <c r="D44" s="31"/>
      <c r="E44" s="34"/>
      <c r="F44" s="31"/>
      <c r="G44" s="34"/>
      <c r="H44" s="144" t="s">
        <v>482</v>
      </c>
      <c r="I44" s="137">
        <v>8</v>
      </c>
      <c r="J44" s="31"/>
      <c r="K44" s="34"/>
      <c r="L44" s="31"/>
      <c r="M44" s="34"/>
      <c r="N44" s="31"/>
      <c r="O44" s="34"/>
      <c r="P44" s="31"/>
      <c r="Q44" s="34"/>
      <c r="R44" s="144" t="s">
        <v>579</v>
      </c>
      <c r="S44" s="80">
        <v>3</v>
      </c>
      <c r="T44" s="144" t="s">
        <v>316</v>
      </c>
      <c r="U44" s="137">
        <v>7</v>
      </c>
      <c r="V44" s="31"/>
      <c r="W44" s="34"/>
      <c r="X44" s="31"/>
      <c r="Y44" s="34"/>
    </row>
    <row r="45" spans="1:25" ht="12.75" customHeight="1">
      <c r="A45" s="55">
        <v>35</v>
      </c>
      <c r="B45" s="31"/>
      <c r="C45" s="34"/>
      <c r="D45" s="31"/>
      <c r="E45" s="34"/>
      <c r="F45" s="31"/>
      <c r="G45" s="34"/>
      <c r="H45" s="144" t="s">
        <v>483</v>
      </c>
      <c r="I45" s="137">
        <v>8</v>
      </c>
      <c r="J45" s="31"/>
      <c r="K45" s="34"/>
      <c r="L45" s="31"/>
      <c r="M45" s="34"/>
      <c r="N45" s="31"/>
      <c r="O45" s="34"/>
      <c r="P45" s="31"/>
      <c r="Q45" s="34"/>
      <c r="R45" s="144" t="s">
        <v>580</v>
      </c>
      <c r="S45" s="80">
        <v>3</v>
      </c>
      <c r="T45" s="144" t="s">
        <v>322</v>
      </c>
      <c r="U45" s="137">
        <v>5</v>
      </c>
      <c r="V45" s="31"/>
      <c r="W45" s="34"/>
      <c r="X45" s="31"/>
      <c r="Y45" s="34"/>
    </row>
    <row r="46" spans="1:25" ht="12.75" customHeight="1">
      <c r="A46" s="55">
        <v>36</v>
      </c>
      <c r="B46" s="31"/>
      <c r="C46" s="34"/>
      <c r="D46" s="31"/>
      <c r="E46" s="34"/>
      <c r="F46" s="31"/>
      <c r="G46" s="34"/>
      <c r="H46" s="144" t="s">
        <v>485</v>
      </c>
      <c r="I46" s="137">
        <v>9</v>
      </c>
      <c r="J46" s="31"/>
      <c r="K46" s="34"/>
      <c r="L46" s="31"/>
      <c r="M46" s="34"/>
      <c r="N46" s="31"/>
      <c r="O46" s="34"/>
      <c r="P46" s="31"/>
      <c r="Q46" s="34"/>
      <c r="R46" s="144" t="s">
        <v>581</v>
      </c>
      <c r="S46" s="80">
        <v>3</v>
      </c>
      <c r="T46" s="144" t="s">
        <v>335</v>
      </c>
      <c r="U46" s="137">
        <v>4</v>
      </c>
      <c r="V46" s="31"/>
      <c r="W46" s="34"/>
      <c r="X46" s="31"/>
      <c r="Y46" s="34"/>
    </row>
    <row r="47" spans="1:25" ht="12.75" customHeight="1">
      <c r="A47" s="55">
        <v>37</v>
      </c>
      <c r="B47" s="31"/>
      <c r="C47" s="34"/>
      <c r="D47" s="31"/>
      <c r="E47" s="34"/>
      <c r="F47" s="31"/>
      <c r="G47" s="34"/>
      <c r="H47" s="144" t="s">
        <v>508</v>
      </c>
      <c r="I47" s="137">
        <v>8</v>
      </c>
      <c r="J47" s="31"/>
      <c r="K47" s="34"/>
      <c r="L47" s="31"/>
      <c r="M47" s="34"/>
      <c r="N47" s="31"/>
      <c r="O47" s="34"/>
      <c r="P47" s="31"/>
      <c r="Q47" s="34"/>
      <c r="R47" s="144" t="s">
        <v>582</v>
      </c>
      <c r="S47" s="80">
        <v>3</v>
      </c>
      <c r="T47" s="144" t="s">
        <v>338</v>
      </c>
      <c r="U47" s="137">
        <v>0</v>
      </c>
      <c r="V47" s="31"/>
      <c r="W47" s="34"/>
      <c r="X47" s="31"/>
      <c r="Y47" s="34"/>
    </row>
    <row r="48" spans="1:25" ht="12.75" customHeight="1">
      <c r="A48" s="55">
        <v>38</v>
      </c>
      <c r="B48" s="31"/>
      <c r="C48" s="34"/>
      <c r="D48" s="31"/>
      <c r="E48" s="34"/>
      <c r="F48" s="31"/>
      <c r="G48" s="34"/>
      <c r="H48" s="144" t="s">
        <v>515</v>
      </c>
      <c r="I48" s="137">
        <v>9</v>
      </c>
      <c r="J48" s="31"/>
      <c r="K48" s="34"/>
      <c r="L48" s="31"/>
      <c r="M48" s="34"/>
      <c r="N48" s="31"/>
      <c r="O48" s="34"/>
      <c r="P48" s="31"/>
      <c r="Q48" s="34"/>
      <c r="R48" s="144" t="s">
        <v>583</v>
      </c>
      <c r="S48" s="80">
        <v>3</v>
      </c>
      <c r="T48" s="144" t="s">
        <v>347</v>
      </c>
      <c r="U48" s="137">
        <v>9</v>
      </c>
      <c r="V48" s="31"/>
      <c r="W48" s="34"/>
      <c r="X48" s="31"/>
      <c r="Y48" s="34"/>
    </row>
    <row r="49" spans="1:25" ht="12.75" customHeight="1">
      <c r="A49" s="55">
        <v>39</v>
      </c>
      <c r="B49" s="31"/>
      <c r="C49" s="34"/>
      <c r="D49" s="31"/>
      <c r="E49" s="34"/>
      <c r="F49" s="31"/>
      <c r="G49" s="34"/>
      <c r="H49" s="144" t="s">
        <v>542</v>
      </c>
      <c r="I49" s="137">
        <v>9</v>
      </c>
      <c r="J49" s="31"/>
      <c r="K49" s="34"/>
      <c r="L49" s="31"/>
      <c r="M49" s="34"/>
      <c r="N49" s="31"/>
      <c r="O49" s="34"/>
      <c r="P49" s="31"/>
      <c r="Q49" s="34"/>
      <c r="R49" s="144" t="s">
        <v>598</v>
      </c>
      <c r="S49" s="80">
        <v>0</v>
      </c>
      <c r="T49" s="144" t="s">
        <v>373</v>
      </c>
      <c r="U49" s="137">
        <v>3</v>
      </c>
      <c r="V49" s="31"/>
      <c r="W49" s="34"/>
      <c r="X49" s="31"/>
      <c r="Y49" s="34"/>
    </row>
    <row r="50" spans="1:25" ht="12.75" customHeight="1">
      <c r="A50" s="55">
        <v>40</v>
      </c>
      <c r="B50" s="31"/>
      <c r="C50" s="34"/>
      <c r="D50" s="31"/>
      <c r="E50" s="34"/>
      <c r="F50" s="31"/>
      <c r="G50" s="34"/>
      <c r="H50" s="144" t="s">
        <v>546</v>
      </c>
      <c r="I50" s="137">
        <v>9</v>
      </c>
      <c r="J50" s="31"/>
      <c r="K50" s="34"/>
      <c r="L50" s="31"/>
      <c r="M50" s="34"/>
      <c r="N50" s="31"/>
      <c r="O50" s="34"/>
      <c r="P50" s="31"/>
      <c r="Q50" s="34"/>
      <c r="R50" s="144" t="s">
        <v>610</v>
      </c>
      <c r="S50" s="80">
        <v>3</v>
      </c>
      <c r="T50" s="144" t="s">
        <v>374</v>
      </c>
      <c r="U50" s="137">
        <v>8</v>
      </c>
      <c r="V50" s="31"/>
      <c r="W50" s="34"/>
      <c r="X50" s="31"/>
      <c r="Y50" s="34"/>
    </row>
    <row r="51" spans="1:25" ht="12.75" customHeight="1">
      <c r="A51" s="55">
        <v>41</v>
      </c>
      <c r="B51" s="31"/>
      <c r="C51" s="34"/>
      <c r="D51" s="31"/>
      <c r="E51" s="34"/>
      <c r="F51" s="31"/>
      <c r="G51" s="34"/>
      <c r="H51" s="144" t="s">
        <v>559</v>
      </c>
      <c r="I51" s="137">
        <v>7</v>
      </c>
      <c r="J51" s="31"/>
      <c r="K51" s="34"/>
      <c r="L51" s="31"/>
      <c r="M51" s="34"/>
      <c r="N51" s="31"/>
      <c r="O51" s="34"/>
      <c r="P51" s="31"/>
      <c r="Q51" s="34"/>
      <c r="R51" s="144" t="s">
        <v>599</v>
      </c>
      <c r="S51" s="80">
        <v>1</v>
      </c>
      <c r="T51" s="144" t="s">
        <v>381</v>
      </c>
      <c r="U51" s="137">
        <v>9</v>
      </c>
      <c r="V51" s="31"/>
      <c r="W51" s="34"/>
      <c r="X51" s="31"/>
      <c r="Y51" s="34"/>
    </row>
    <row r="52" spans="1:25" ht="12.75" customHeight="1">
      <c r="A52" s="55">
        <v>42</v>
      </c>
      <c r="B52" s="31"/>
      <c r="C52" s="34"/>
      <c r="D52" s="31"/>
      <c r="E52" s="34"/>
      <c r="F52" s="31"/>
      <c r="G52" s="34"/>
      <c r="H52" s="144" t="s">
        <v>561</v>
      </c>
      <c r="I52" s="137">
        <v>9</v>
      </c>
      <c r="J52" s="31"/>
      <c r="K52" s="34"/>
      <c r="L52" s="31"/>
      <c r="M52" s="34"/>
      <c r="N52" s="31"/>
      <c r="O52" s="34"/>
      <c r="P52" s="31"/>
      <c r="Q52" s="34"/>
      <c r="R52" s="144" t="s">
        <v>600</v>
      </c>
      <c r="S52" s="80">
        <v>1</v>
      </c>
      <c r="T52" s="144" t="s">
        <v>390</v>
      </c>
      <c r="U52" s="137">
        <v>9</v>
      </c>
      <c r="V52" s="31"/>
      <c r="W52" s="34"/>
      <c r="X52" s="31"/>
      <c r="Y52" s="34"/>
    </row>
    <row r="53" spans="1:25" ht="12.75" customHeight="1">
      <c r="A53" s="55">
        <v>43</v>
      </c>
      <c r="B53" s="31"/>
      <c r="C53" s="34"/>
      <c r="D53" s="31"/>
      <c r="E53" s="34"/>
      <c r="F53" s="31"/>
      <c r="G53" s="34"/>
      <c r="H53" s="144" t="s">
        <v>562</v>
      </c>
      <c r="I53" s="137">
        <v>9</v>
      </c>
      <c r="J53" s="31"/>
      <c r="K53" s="34"/>
      <c r="L53" s="31"/>
      <c r="M53" s="34"/>
      <c r="N53" s="31"/>
      <c r="O53" s="34"/>
      <c r="P53" s="31"/>
      <c r="Q53" s="34"/>
      <c r="R53" s="144" t="s">
        <v>601</v>
      </c>
      <c r="S53" s="80">
        <v>7</v>
      </c>
      <c r="T53" s="144" t="s">
        <v>445</v>
      </c>
      <c r="U53" s="137">
        <v>7</v>
      </c>
      <c r="V53" s="31"/>
      <c r="W53" s="34"/>
      <c r="X53" s="31"/>
      <c r="Y53" s="34"/>
    </row>
    <row r="54" spans="1:25" ht="12.75" customHeight="1">
      <c r="A54" s="55">
        <v>44</v>
      </c>
      <c r="B54" s="31"/>
      <c r="C54" s="34"/>
      <c r="D54" s="31"/>
      <c r="E54" s="34"/>
      <c r="F54" s="31"/>
      <c r="G54" s="34"/>
      <c r="H54" s="144" t="s">
        <v>563</v>
      </c>
      <c r="I54" s="137">
        <v>9</v>
      </c>
      <c r="J54" s="31"/>
      <c r="K54" s="34"/>
      <c r="L54" s="31"/>
      <c r="M54" s="34"/>
      <c r="N54" s="31"/>
      <c r="O54" s="34"/>
      <c r="P54" s="31"/>
      <c r="Q54" s="34"/>
      <c r="R54" s="144" t="s">
        <v>602</v>
      </c>
      <c r="S54" s="80">
        <v>1</v>
      </c>
      <c r="T54" s="144" t="s">
        <v>453</v>
      </c>
      <c r="U54" s="137">
        <v>8</v>
      </c>
      <c r="V54" s="31"/>
      <c r="W54" s="34"/>
      <c r="X54" s="31"/>
      <c r="Y54" s="34"/>
    </row>
    <row r="55" spans="1:25" ht="12.75" customHeight="1">
      <c r="A55" s="55">
        <v>45</v>
      </c>
      <c r="B55" s="31"/>
      <c r="C55" s="34"/>
      <c r="D55" s="31"/>
      <c r="E55" s="34"/>
      <c r="F55" s="31"/>
      <c r="G55" s="34"/>
      <c r="H55" s="144" t="s">
        <v>560</v>
      </c>
      <c r="I55" s="137">
        <v>9</v>
      </c>
      <c r="J55" s="31"/>
      <c r="K55" s="34"/>
      <c r="L55" s="31"/>
      <c r="M55" s="34"/>
      <c r="N55" s="31"/>
      <c r="O55" s="34"/>
      <c r="P55" s="31"/>
      <c r="Q55" s="34"/>
      <c r="R55" s="144" t="s">
        <v>603</v>
      </c>
      <c r="S55" s="80">
        <v>0</v>
      </c>
      <c r="T55" s="144" t="s">
        <v>455</v>
      </c>
      <c r="U55" s="137">
        <v>9</v>
      </c>
      <c r="V55" s="31"/>
      <c r="W55" s="34"/>
      <c r="X55" s="31"/>
      <c r="Y55" s="34"/>
    </row>
    <row r="56" spans="1:25" ht="12.75" customHeight="1">
      <c r="A56" s="55">
        <v>46</v>
      </c>
      <c r="B56" s="31"/>
      <c r="C56" s="34"/>
      <c r="D56" s="31"/>
      <c r="E56" s="34"/>
      <c r="F56" s="31"/>
      <c r="G56" s="34"/>
      <c r="H56" s="144" t="s">
        <v>564</v>
      </c>
      <c r="I56" s="137">
        <v>9</v>
      </c>
      <c r="J56" s="31"/>
      <c r="K56" s="34"/>
      <c r="L56" s="31"/>
      <c r="M56" s="34"/>
      <c r="N56" s="31"/>
      <c r="O56" s="34"/>
      <c r="P56" s="31"/>
      <c r="Q56" s="34"/>
      <c r="R56" s="144" t="s">
        <v>643</v>
      </c>
      <c r="S56" s="143"/>
      <c r="T56" s="144" t="s">
        <v>458</v>
      </c>
      <c r="U56" s="137">
        <v>9</v>
      </c>
      <c r="V56" s="31"/>
      <c r="W56" s="34"/>
      <c r="X56" s="31"/>
      <c r="Y56" s="34"/>
    </row>
    <row r="57" spans="1:25" ht="12.75" customHeight="1">
      <c r="A57" s="55">
        <v>47</v>
      </c>
      <c r="B57" s="31"/>
      <c r="C57" s="34"/>
      <c r="D57" s="31"/>
      <c r="E57" s="34"/>
      <c r="F57" s="31"/>
      <c r="G57" s="34"/>
      <c r="H57" s="144" t="s">
        <v>604</v>
      </c>
      <c r="I57" s="137">
        <v>8</v>
      </c>
      <c r="J57" s="31"/>
      <c r="K57" s="34"/>
      <c r="L57" s="31"/>
      <c r="M57" s="34"/>
      <c r="N57" s="31"/>
      <c r="O57" s="34"/>
      <c r="P57" s="31"/>
      <c r="Q57" s="34"/>
      <c r="R57" s="31"/>
      <c r="S57" s="34"/>
      <c r="T57" s="144" t="s">
        <v>463</v>
      </c>
      <c r="U57" s="137">
        <v>9</v>
      </c>
      <c r="V57" s="31"/>
      <c r="W57" s="34"/>
      <c r="X57" s="31"/>
      <c r="Y57" s="34"/>
    </row>
    <row r="58" spans="1:25" ht="12.75" customHeight="1">
      <c r="A58" s="55">
        <v>48</v>
      </c>
      <c r="B58" s="31"/>
      <c r="C58" s="34"/>
      <c r="D58" s="31"/>
      <c r="E58" s="34"/>
      <c r="F58" s="31"/>
      <c r="G58" s="34"/>
      <c r="H58" s="144" t="s">
        <v>606</v>
      </c>
      <c r="I58" s="137">
        <v>6</v>
      </c>
      <c r="J58" s="31"/>
      <c r="K58" s="34"/>
      <c r="L58" s="31"/>
      <c r="M58" s="34"/>
      <c r="N58" s="31"/>
      <c r="O58" s="34"/>
      <c r="P58" s="31"/>
      <c r="Q58" s="34"/>
      <c r="R58" s="31"/>
      <c r="S58" s="34"/>
      <c r="T58" s="144" t="s">
        <v>464</v>
      </c>
      <c r="U58" s="137">
        <v>8</v>
      </c>
      <c r="V58" s="31"/>
      <c r="W58" s="34"/>
      <c r="X58" s="31"/>
      <c r="Y58" s="34"/>
    </row>
    <row r="59" spans="1:25" ht="12.75" customHeight="1">
      <c r="A59" s="55">
        <v>49</v>
      </c>
      <c r="B59" s="31"/>
      <c r="C59" s="34"/>
      <c r="D59" s="31"/>
      <c r="E59" s="34"/>
      <c r="F59" s="31"/>
      <c r="G59" s="34"/>
      <c r="H59" s="144" t="s">
        <v>607</v>
      </c>
      <c r="I59" s="137">
        <v>7</v>
      </c>
      <c r="J59" s="31"/>
      <c r="K59" s="34"/>
      <c r="L59" s="31"/>
      <c r="M59" s="34"/>
      <c r="N59" s="31"/>
      <c r="O59" s="34"/>
      <c r="P59" s="31"/>
      <c r="Q59" s="34"/>
      <c r="R59" s="31"/>
      <c r="S59" s="34"/>
      <c r="T59" s="144" t="s">
        <v>465</v>
      </c>
      <c r="U59" s="137">
        <v>8</v>
      </c>
      <c r="V59" s="31"/>
      <c r="W59" s="34"/>
      <c r="X59" s="31"/>
      <c r="Y59" s="34"/>
    </row>
    <row r="60" spans="1:25" ht="12.75" customHeight="1">
      <c r="A60" s="55">
        <v>50</v>
      </c>
      <c r="B60" s="31"/>
      <c r="C60" s="34"/>
      <c r="D60" s="31"/>
      <c r="E60" s="34"/>
      <c r="F60" s="31"/>
      <c r="G60" s="34"/>
      <c r="H60" s="144" t="s">
        <v>613</v>
      </c>
      <c r="I60" s="137">
        <v>9</v>
      </c>
      <c r="J60" s="31"/>
      <c r="K60" s="34"/>
      <c r="L60" s="31"/>
      <c r="M60" s="34"/>
      <c r="N60" s="31"/>
      <c r="O60" s="34"/>
      <c r="P60" s="31"/>
      <c r="Q60" s="34"/>
      <c r="R60" s="31"/>
      <c r="S60" s="34"/>
      <c r="T60" s="144" t="s">
        <v>468</v>
      </c>
      <c r="U60" s="137">
        <v>6</v>
      </c>
      <c r="V60" s="31"/>
      <c r="W60" s="34"/>
      <c r="X60" s="31"/>
      <c r="Y60" s="34"/>
    </row>
    <row r="61" spans="1:25" ht="12.75" customHeight="1">
      <c r="A61" s="55">
        <v>51</v>
      </c>
      <c r="B61" s="31"/>
      <c r="C61" s="34"/>
      <c r="D61" s="31"/>
      <c r="E61" s="34"/>
      <c r="F61" s="31"/>
      <c r="G61" s="34"/>
      <c r="H61" s="144" t="s">
        <v>627</v>
      </c>
      <c r="I61" s="137">
        <v>6</v>
      </c>
      <c r="J61" s="31"/>
      <c r="K61" s="34"/>
      <c r="L61" s="31"/>
      <c r="M61" s="34"/>
      <c r="N61" s="31"/>
      <c r="O61" s="34"/>
      <c r="P61" s="31"/>
      <c r="Q61" s="34"/>
      <c r="R61" s="31"/>
      <c r="S61" s="34"/>
      <c r="T61" s="144" t="s">
        <v>470</v>
      </c>
      <c r="U61" s="137">
        <v>9</v>
      </c>
      <c r="V61" s="31"/>
      <c r="W61" s="34"/>
      <c r="X61" s="31"/>
      <c r="Y61" s="34"/>
    </row>
    <row r="62" spans="1:25" ht="12.75" customHeight="1">
      <c r="A62" s="55">
        <v>52</v>
      </c>
      <c r="B62" s="31"/>
      <c r="C62" s="34"/>
      <c r="D62" s="31"/>
      <c r="E62" s="34"/>
      <c r="F62" s="31"/>
      <c r="G62" s="34"/>
      <c r="H62" s="144" t="s">
        <v>628</v>
      </c>
      <c r="I62" s="137">
        <v>6</v>
      </c>
      <c r="J62" s="31"/>
      <c r="K62" s="34"/>
      <c r="L62" s="31"/>
      <c r="M62" s="34"/>
      <c r="N62" s="31"/>
      <c r="O62" s="34"/>
      <c r="P62" s="31"/>
      <c r="Q62" s="34"/>
      <c r="R62" s="31"/>
      <c r="S62" s="34"/>
      <c r="T62" s="144" t="s">
        <v>471</v>
      </c>
      <c r="U62" s="137">
        <v>9</v>
      </c>
      <c r="V62" s="31"/>
      <c r="W62" s="34"/>
      <c r="X62" s="31"/>
      <c r="Y62" s="34"/>
    </row>
    <row r="63" spans="1:25" ht="12.75" customHeight="1">
      <c r="A63" s="55">
        <v>53</v>
      </c>
      <c r="B63" s="31"/>
      <c r="C63" s="34"/>
      <c r="D63" s="31"/>
      <c r="E63" s="34"/>
      <c r="F63" s="31"/>
      <c r="G63" s="34"/>
      <c r="H63" s="144" t="s">
        <v>629</v>
      </c>
      <c r="I63" s="137">
        <v>6</v>
      </c>
      <c r="J63" s="31"/>
      <c r="K63" s="34"/>
      <c r="L63" s="31"/>
      <c r="M63" s="34"/>
      <c r="N63" s="31"/>
      <c r="O63" s="34"/>
      <c r="P63" s="31"/>
      <c r="Q63" s="34"/>
      <c r="R63" s="31"/>
      <c r="S63" s="34"/>
      <c r="T63" s="144" t="s">
        <v>472</v>
      </c>
      <c r="U63" s="137">
        <v>7</v>
      </c>
      <c r="V63" s="31"/>
      <c r="W63" s="34"/>
      <c r="X63" s="31"/>
      <c r="Y63" s="34"/>
    </row>
    <row r="64" spans="1:25" ht="12.75" customHeight="1">
      <c r="A64" s="55">
        <v>54</v>
      </c>
      <c r="B64" s="31"/>
      <c r="C64" s="34"/>
      <c r="D64" s="31"/>
      <c r="E64" s="34"/>
      <c r="F64" s="31"/>
      <c r="G64" s="34"/>
      <c r="H64" s="144" t="s">
        <v>631</v>
      </c>
      <c r="I64" s="143"/>
      <c r="J64" s="31"/>
      <c r="K64" s="34"/>
      <c r="L64" s="31"/>
      <c r="M64" s="34"/>
      <c r="N64" s="31"/>
      <c r="O64" s="34"/>
      <c r="P64" s="31"/>
      <c r="Q64" s="34"/>
      <c r="R64" s="31"/>
      <c r="S64" s="34"/>
      <c r="T64" s="144" t="s">
        <v>473</v>
      </c>
      <c r="U64" s="137">
        <v>9</v>
      </c>
      <c r="V64" s="31"/>
      <c r="W64" s="34"/>
      <c r="X64" s="31"/>
      <c r="Y64" s="34"/>
    </row>
    <row r="65" spans="1:25" ht="12.75" customHeight="1">
      <c r="A65" s="55">
        <v>55</v>
      </c>
      <c r="B65" s="31"/>
      <c r="C65" s="34"/>
      <c r="D65" s="31"/>
      <c r="E65" s="34"/>
      <c r="F65" s="31"/>
      <c r="G65" s="34"/>
      <c r="H65" s="144" t="s">
        <v>638</v>
      </c>
      <c r="I65" s="137">
        <v>3</v>
      </c>
      <c r="J65" s="31"/>
      <c r="K65" s="34"/>
      <c r="L65" s="31"/>
      <c r="M65" s="34"/>
      <c r="N65" s="31"/>
      <c r="O65" s="34"/>
      <c r="P65" s="31"/>
      <c r="Q65" s="34"/>
      <c r="R65" s="31"/>
      <c r="S65" s="34"/>
      <c r="T65" s="144" t="s">
        <v>474</v>
      </c>
      <c r="U65" s="137">
        <v>9</v>
      </c>
      <c r="V65" s="31"/>
      <c r="W65" s="34"/>
      <c r="X65" s="31"/>
      <c r="Y65" s="34"/>
    </row>
    <row r="66" spans="1:25" ht="12.75" customHeight="1">
      <c r="A66" s="55">
        <v>56</v>
      </c>
      <c r="B66" s="31"/>
      <c r="C66" s="34"/>
      <c r="D66" s="31"/>
      <c r="E66" s="34"/>
      <c r="F66" s="31"/>
      <c r="G66" s="34"/>
      <c r="H66" s="31"/>
      <c r="I66" s="34"/>
      <c r="J66" s="31"/>
      <c r="K66" s="34"/>
      <c r="L66" s="31"/>
      <c r="M66" s="34"/>
      <c r="N66" s="31"/>
      <c r="O66" s="34"/>
      <c r="P66" s="31"/>
      <c r="Q66" s="34"/>
      <c r="R66" s="31"/>
      <c r="S66" s="34"/>
      <c r="T66" s="144" t="s">
        <v>476</v>
      </c>
      <c r="U66" s="137">
        <v>9</v>
      </c>
      <c r="V66" s="31"/>
      <c r="W66" s="34"/>
      <c r="X66" s="31"/>
      <c r="Y66" s="34"/>
    </row>
    <row r="67" spans="1:25" ht="12.75" customHeight="1">
      <c r="A67" s="55">
        <v>57</v>
      </c>
      <c r="B67" s="31"/>
      <c r="C67" s="34"/>
      <c r="D67" s="31"/>
      <c r="E67" s="34"/>
      <c r="F67" s="31"/>
      <c r="G67" s="34"/>
      <c r="H67" s="31"/>
      <c r="I67" s="34"/>
      <c r="J67" s="31"/>
      <c r="K67" s="34"/>
      <c r="L67" s="31"/>
      <c r="M67" s="34"/>
      <c r="N67" s="31"/>
      <c r="O67" s="34"/>
      <c r="P67" s="31"/>
      <c r="Q67" s="34"/>
      <c r="R67" s="31"/>
      <c r="S67" s="34"/>
      <c r="T67" s="144" t="s">
        <v>491</v>
      </c>
      <c r="U67" s="137">
        <v>9</v>
      </c>
      <c r="V67" s="31"/>
      <c r="W67" s="34"/>
      <c r="X67" s="31"/>
      <c r="Y67" s="34"/>
    </row>
    <row r="68" spans="1:25" ht="12.75" customHeight="1">
      <c r="A68" s="55">
        <v>58</v>
      </c>
      <c r="B68" s="31"/>
      <c r="C68" s="34"/>
      <c r="D68" s="31"/>
      <c r="E68" s="34"/>
      <c r="F68" s="31"/>
      <c r="G68" s="34"/>
      <c r="H68" s="31"/>
      <c r="I68" s="34"/>
      <c r="J68" s="31"/>
      <c r="K68" s="34"/>
      <c r="L68" s="31"/>
      <c r="M68" s="34"/>
      <c r="N68" s="31"/>
      <c r="O68" s="34"/>
      <c r="P68" s="31"/>
      <c r="Q68" s="34"/>
      <c r="R68" s="31"/>
      <c r="S68" s="34"/>
      <c r="T68" s="144" t="s">
        <v>493</v>
      </c>
      <c r="U68" s="137">
        <v>8</v>
      </c>
      <c r="V68" s="31"/>
      <c r="W68" s="34"/>
      <c r="X68" s="31"/>
      <c r="Y68" s="34"/>
    </row>
    <row r="69" spans="1:25" ht="12.75" customHeight="1">
      <c r="A69" s="55">
        <v>59</v>
      </c>
      <c r="B69" s="31"/>
      <c r="C69" s="34"/>
      <c r="D69" s="31"/>
      <c r="E69" s="34"/>
      <c r="F69" s="31"/>
      <c r="G69" s="34"/>
      <c r="H69" s="31"/>
      <c r="I69" s="34"/>
      <c r="J69" s="31"/>
      <c r="K69" s="34"/>
      <c r="L69" s="31"/>
      <c r="M69" s="34"/>
      <c r="N69" s="31"/>
      <c r="O69" s="34"/>
      <c r="P69" s="31"/>
      <c r="Q69" s="34"/>
      <c r="R69" s="31"/>
      <c r="S69" s="34"/>
      <c r="T69" s="144" t="s">
        <v>494</v>
      </c>
      <c r="U69" s="137">
        <v>8</v>
      </c>
      <c r="V69" s="31"/>
      <c r="W69" s="34"/>
      <c r="X69" s="31"/>
      <c r="Y69" s="34"/>
    </row>
    <row r="70" spans="1:25" ht="12.75" customHeight="1">
      <c r="A70" s="55">
        <v>60</v>
      </c>
      <c r="B70" s="31"/>
      <c r="C70" s="34"/>
      <c r="D70" s="31"/>
      <c r="E70" s="34"/>
      <c r="F70" s="31"/>
      <c r="G70" s="34"/>
      <c r="H70" s="31"/>
      <c r="I70" s="34"/>
      <c r="J70" s="31"/>
      <c r="K70" s="34"/>
      <c r="L70" s="31"/>
      <c r="M70" s="34"/>
      <c r="N70" s="31"/>
      <c r="O70" s="34"/>
      <c r="P70" s="31"/>
      <c r="Q70" s="34"/>
      <c r="R70" s="31"/>
      <c r="S70" s="34"/>
      <c r="T70" s="144" t="s">
        <v>495</v>
      </c>
      <c r="U70" s="137">
        <v>8</v>
      </c>
      <c r="V70" s="31"/>
      <c r="W70" s="34"/>
      <c r="X70" s="31"/>
      <c r="Y70" s="34"/>
    </row>
    <row r="71" spans="1:25" ht="12.75" customHeight="1">
      <c r="A71" s="55">
        <v>61</v>
      </c>
      <c r="B71" s="31"/>
      <c r="C71" s="34"/>
      <c r="D71" s="31"/>
      <c r="E71" s="34"/>
      <c r="F71" s="31"/>
      <c r="G71" s="34"/>
      <c r="H71" s="31"/>
      <c r="I71" s="34"/>
      <c r="J71" s="31"/>
      <c r="K71" s="34"/>
      <c r="L71" s="31"/>
      <c r="M71" s="34"/>
      <c r="N71" s="31"/>
      <c r="O71" s="34"/>
      <c r="P71" s="31"/>
      <c r="Q71" s="34"/>
      <c r="R71" s="31"/>
      <c r="S71" s="34"/>
      <c r="T71" s="144" t="s">
        <v>496</v>
      </c>
      <c r="U71" s="137">
        <v>8</v>
      </c>
      <c r="V71" s="31"/>
      <c r="W71" s="34"/>
      <c r="X71" s="31"/>
      <c r="Y71" s="34"/>
    </row>
    <row r="72" spans="1:25" ht="12.75" customHeight="1">
      <c r="A72" s="55">
        <v>62</v>
      </c>
      <c r="B72" s="31"/>
      <c r="C72" s="34"/>
      <c r="D72" s="31"/>
      <c r="E72" s="34"/>
      <c r="F72" s="31"/>
      <c r="G72" s="34"/>
      <c r="H72" s="31"/>
      <c r="I72" s="34"/>
      <c r="J72" s="31"/>
      <c r="K72" s="34"/>
      <c r="L72" s="31"/>
      <c r="M72" s="34"/>
      <c r="N72" s="31"/>
      <c r="O72" s="34"/>
      <c r="P72" s="31"/>
      <c r="Q72" s="34"/>
      <c r="R72" s="31"/>
      <c r="S72" s="34"/>
      <c r="T72" s="144" t="s">
        <v>506</v>
      </c>
      <c r="U72" s="137">
        <v>9</v>
      </c>
      <c r="V72" s="31"/>
      <c r="W72" s="34"/>
      <c r="X72" s="31"/>
      <c r="Y72" s="34"/>
    </row>
    <row r="73" spans="1:25" ht="12.75" customHeight="1">
      <c r="A73" s="55">
        <v>63</v>
      </c>
      <c r="B73" s="31"/>
      <c r="C73" s="34"/>
      <c r="D73" s="31"/>
      <c r="E73" s="34"/>
      <c r="F73" s="31"/>
      <c r="G73" s="34"/>
      <c r="H73" s="31"/>
      <c r="I73" s="34"/>
      <c r="J73" s="31"/>
      <c r="K73" s="34"/>
      <c r="L73" s="31"/>
      <c r="M73" s="34"/>
      <c r="N73" s="31"/>
      <c r="O73" s="34"/>
      <c r="P73" s="31"/>
      <c r="Q73" s="34"/>
      <c r="R73" s="31"/>
      <c r="S73" s="34"/>
      <c r="T73" s="144" t="s">
        <v>516</v>
      </c>
      <c r="U73" s="137">
        <v>7</v>
      </c>
      <c r="V73" s="31"/>
      <c r="W73" s="34"/>
      <c r="X73" s="31"/>
      <c r="Y73" s="34"/>
    </row>
    <row r="74" spans="1:25" ht="12.75" customHeight="1">
      <c r="A74" s="55">
        <v>64</v>
      </c>
      <c r="B74" s="31"/>
      <c r="C74" s="34"/>
      <c r="D74" s="31"/>
      <c r="E74" s="34"/>
      <c r="F74" s="31"/>
      <c r="G74" s="34"/>
      <c r="H74" s="31"/>
      <c r="I74" s="34"/>
      <c r="J74" s="31"/>
      <c r="K74" s="34"/>
      <c r="L74" s="31"/>
      <c r="M74" s="34"/>
      <c r="N74" s="31"/>
      <c r="O74" s="34"/>
      <c r="P74" s="31"/>
      <c r="Q74" s="34"/>
      <c r="R74" s="31"/>
      <c r="S74" s="34"/>
      <c r="T74" s="144" t="s">
        <v>517</v>
      </c>
      <c r="U74" s="137">
        <v>6</v>
      </c>
      <c r="V74" s="31"/>
      <c r="W74" s="34"/>
      <c r="X74" s="31"/>
      <c r="Y74" s="34"/>
    </row>
    <row r="75" spans="1:25" ht="12.75" customHeight="1">
      <c r="A75" s="55">
        <v>65</v>
      </c>
      <c r="B75" s="31"/>
      <c r="C75" s="34"/>
      <c r="D75" s="31"/>
      <c r="E75" s="34"/>
      <c r="F75" s="31"/>
      <c r="G75" s="34"/>
      <c r="H75" s="31"/>
      <c r="I75" s="34"/>
      <c r="J75" s="31"/>
      <c r="K75" s="34"/>
      <c r="L75" s="31"/>
      <c r="M75" s="34"/>
      <c r="N75" s="31"/>
      <c r="O75" s="34"/>
      <c r="P75" s="31"/>
      <c r="Q75" s="34"/>
      <c r="R75" s="31"/>
      <c r="S75" s="34"/>
      <c r="T75" s="144" t="s">
        <v>518</v>
      </c>
      <c r="U75" s="137">
        <v>6</v>
      </c>
      <c r="V75" s="31"/>
      <c r="W75" s="34"/>
      <c r="X75" s="31"/>
      <c r="Y75" s="34"/>
    </row>
    <row r="76" spans="1:25" ht="12.75" customHeight="1">
      <c r="A76" s="55">
        <v>66</v>
      </c>
      <c r="B76" s="31"/>
      <c r="C76" s="34"/>
      <c r="D76" s="31"/>
      <c r="E76" s="34"/>
      <c r="F76" s="31"/>
      <c r="G76" s="34"/>
      <c r="H76" s="31"/>
      <c r="I76" s="34"/>
      <c r="J76" s="31"/>
      <c r="K76" s="34"/>
      <c r="L76" s="31"/>
      <c r="M76" s="34"/>
      <c r="N76" s="31"/>
      <c r="O76" s="34"/>
      <c r="P76" s="31"/>
      <c r="Q76" s="34"/>
      <c r="R76" s="31"/>
      <c r="S76" s="34"/>
      <c r="T76" s="144" t="s">
        <v>533</v>
      </c>
      <c r="U76" s="137">
        <v>9</v>
      </c>
      <c r="V76" s="31"/>
      <c r="W76" s="34"/>
      <c r="X76" s="31"/>
      <c r="Y76" s="34"/>
    </row>
    <row r="77" spans="1:25" ht="12.75" customHeight="1">
      <c r="A77" s="55">
        <v>67</v>
      </c>
      <c r="B77" s="31"/>
      <c r="C77" s="34"/>
      <c r="D77" s="31"/>
      <c r="E77" s="34"/>
      <c r="F77" s="31"/>
      <c r="G77" s="34"/>
      <c r="H77" s="31"/>
      <c r="I77" s="34"/>
      <c r="J77" s="31"/>
      <c r="K77" s="34"/>
      <c r="L77" s="31"/>
      <c r="M77" s="34"/>
      <c r="N77" s="31"/>
      <c r="O77" s="34"/>
      <c r="P77" s="31"/>
      <c r="Q77" s="34"/>
      <c r="R77" s="31"/>
      <c r="S77" s="34"/>
      <c r="T77" s="144" t="s">
        <v>540</v>
      </c>
      <c r="U77" s="137">
        <v>8</v>
      </c>
      <c r="V77" s="31"/>
      <c r="W77" s="34"/>
      <c r="X77" s="31"/>
      <c r="Y77" s="34"/>
    </row>
    <row r="78" spans="1:25" ht="12.75" customHeight="1">
      <c r="A78" s="55">
        <v>68</v>
      </c>
      <c r="B78" s="31"/>
      <c r="C78" s="34"/>
      <c r="D78" s="31"/>
      <c r="E78" s="34"/>
      <c r="F78" s="31"/>
      <c r="G78" s="34"/>
      <c r="H78" s="31"/>
      <c r="I78" s="34"/>
      <c r="J78" s="31"/>
      <c r="K78" s="34"/>
      <c r="L78" s="31"/>
      <c r="M78" s="34"/>
      <c r="N78" s="31"/>
      <c r="O78" s="34"/>
      <c r="P78" s="31"/>
      <c r="Q78" s="34"/>
      <c r="R78" s="31"/>
      <c r="S78" s="34"/>
      <c r="T78" s="144" t="s">
        <v>544</v>
      </c>
      <c r="U78" s="137">
        <v>9</v>
      </c>
      <c r="V78" s="31"/>
      <c r="W78" s="34"/>
      <c r="X78" s="31"/>
      <c r="Y78" s="34"/>
    </row>
    <row r="79" spans="1:25" ht="12.75" customHeight="1">
      <c r="A79" s="55">
        <v>69</v>
      </c>
      <c r="B79" s="31"/>
      <c r="C79" s="34"/>
      <c r="D79" s="31"/>
      <c r="E79" s="34"/>
      <c r="F79" s="31"/>
      <c r="G79" s="34"/>
      <c r="H79" s="31"/>
      <c r="I79" s="34"/>
      <c r="J79" s="31"/>
      <c r="K79" s="34"/>
      <c r="L79" s="31"/>
      <c r="M79" s="34"/>
      <c r="N79" s="31"/>
      <c r="O79" s="34"/>
      <c r="P79" s="31"/>
      <c r="Q79" s="34"/>
      <c r="R79" s="31"/>
      <c r="S79" s="34"/>
      <c r="T79" s="144" t="s">
        <v>545</v>
      </c>
      <c r="U79" s="137">
        <v>0</v>
      </c>
      <c r="V79" s="31"/>
      <c r="W79" s="34"/>
      <c r="X79" s="31"/>
      <c r="Y79" s="34"/>
    </row>
    <row r="80" spans="1:25" ht="12.75" customHeight="1">
      <c r="A80" s="55">
        <v>70</v>
      </c>
      <c r="B80" s="31"/>
      <c r="C80" s="34"/>
      <c r="D80" s="31"/>
      <c r="E80" s="34"/>
      <c r="F80" s="31"/>
      <c r="G80" s="34"/>
      <c r="H80" s="31"/>
      <c r="I80" s="34"/>
      <c r="J80" s="31"/>
      <c r="K80" s="34"/>
      <c r="L80" s="31"/>
      <c r="M80" s="34"/>
      <c r="N80" s="31"/>
      <c r="O80" s="34"/>
      <c r="P80" s="31"/>
      <c r="Q80" s="34"/>
      <c r="R80" s="31"/>
      <c r="S80" s="34"/>
      <c r="T80" s="144" t="s">
        <v>554</v>
      </c>
      <c r="U80" s="137">
        <v>9</v>
      </c>
      <c r="V80" s="31"/>
      <c r="W80" s="34"/>
      <c r="X80" s="31"/>
      <c r="Y80" s="34"/>
    </row>
    <row r="81" spans="1:25" ht="12.75" customHeight="1">
      <c r="A81" s="55">
        <v>71</v>
      </c>
      <c r="B81" s="31"/>
      <c r="C81" s="34"/>
      <c r="D81" s="31"/>
      <c r="E81" s="34"/>
      <c r="F81" s="31"/>
      <c r="G81" s="34"/>
      <c r="H81" s="31"/>
      <c r="I81" s="34"/>
      <c r="J81" s="31"/>
      <c r="K81" s="34"/>
      <c r="L81" s="31"/>
      <c r="M81" s="34"/>
      <c r="N81" s="31"/>
      <c r="O81" s="34"/>
      <c r="P81" s="31"/>
      <c r="Q81" s="34"/>
      <c r="R81" s="31"/>
      <c r="S81" s="34"/>
      <c r="T81" s="144" t="s">
        <v>555</v>
      </c>
      <c r="U81" s="137">
        <v>9</v>
      </c>
      <c r="V81" s="31"/>
      <c r="W81" s="34"/>
      <c r="X81" s="31"/>
      <c r="Y81" s="34"/>
    </row>
    <row r="82" spans="1:25" ht="12.75" customHeight="1">
      <c r="A82" s="55">
        <v>72</v>
      </c>
      <c r="B82" s="31"/>
      <c r="C82" s="34"/>
      <c r="D82" s="31"/>
      <c r="E82" s="34"/>
      <c r="F82" s="31"/>
      <c r="G82" s="34"/>
      <c r="H82" s="31"/>
      <c r="I82" s="34"/>
      <c r="J82" s="31"/>
      <c r="K82" s="34"/>
      <c r="L82" s="31"/>
      <c r="M82" s="34"/>
      <c r="N82" s="31"/>
      <c r="O82" s="34"/>
      <c r="P82" s="31"/>
      <c r="Q82" s="34"/>
      <c r="R82" s="31"/>
      <c r="S82" s="34"/>
      <c r="T82" s="144" t="s">
        <v>557</v>
      </c>
      <c r="U82" s="137">
        <v>7</v>
      </c>
      <c r="V82" s="31"/>
      <c r="W82" s="34"/>
      <c r="X82" s="31"/>
      <c r="Y82" s="34"/>
    </row>
    <row r="83" spans="1:25" ht="12.75" customHeight="1">
      <c r="A83" s="55">
        <v>73</v>
      </c>
      <c r="B83" s="31"/>
      <c r="C83" s="34"/>
      <c r="D83" s="31"/>
      <c r="E83" s="34"/>
      <c r="F83" s="31"/>
      <c r="G83" s="34"/>
      <c r="H83" s="31"/>
      <c r="I83" s="34"/>
      <c r="J83" s="31"/>
      <c r="K83" s="34"/>
      <c r="L83" s="31"/>
      <c r="M83" s="34"/>
      <c r="N83" s="31"/>
      <c r="O83" s="34"/>
      <c r="P83" s="31"/>
      <c r="Q83" s="34"/>
      <c r="R83" s="31"/>
      <c r="S83" s="34"/>
      <c r="T83" s="144" t="s">
        <v>576</v>
      </c>
      <c r="U83" s="137">
        <v>7</v>
      </c>
      <c r="V83" s="31"/>
      <c r="W83" s="34"/>
      <c r="X83" s="31"/>
      <c r="Y83" s="34"/>
    </row>
    <row r="84" spans="1:25" ht="12.75" customHeight="1">
      <c r="A84" s="55">
        <v>74</v>
      </c>
      <c r="B84" s="31"/>
      <c r="C84" s="34"/>
      <c r="D84" s="31"/>
      <c r="E84" s="34"/>
      <c r="F84" s="31"/>
      <c r="G84" s="34"/>
      <c r="H84" s="31"/>
      <c r="I84" s="34"/>
      <c r="J84" s="31"/>
      <c r="K84" s="34"/>
      <c r="L84" s="31"/>
      <c r="M84" s="34"/>
      <c r="N84" s="31"/>
      <c r="O84" s="34"/>
      <c r="P84" s="31"/>
      <c r="Q84" s="34"/>
      <c r="R84" s="31"/>
      <c r="S84" s="34"/>
      <c r="T84" s="144" t="s">
        <v>586</v>
      </c>
      <c r="U84" s="137">
        <v>9</v>
      </c>
      <c r="V84" s="31"/>
      <c r="W84" s="34"/>
      <c r="X84" s="31"/>
      <c r="Y84" s="34"/>
    </row>
    <row r="85" spans="1:25" ht="12.75" customHeight="1">
      <c r="A85" s="55">
        <v>75</v>
      </c>
      <c r="B85" s="31"/>
      <c r="C85" s="34"/>
      <c r="D85" s="31"/>
      <c r="E85" s="34"/>
      <c r="F85" s="31"/>
      <c r="G85" s="34"/>
      <c r="H85" s="31"/>
      <c r="I85" s="34"/>
      <c r="J85" s="31"/>
      <c r="K85" s="34"/>
      <c r="L85" s="31"/>
      <c r="M85" s="34"/>
      <c r="N85" s="31"/>
      <c r="O85" s="34"/>
      <c r="P85" s="31"/>
      <c r="Q85" s="34"/>
      <c r="R85" s="31"/>
      <c r="S85" s="34"/>
      <c r="T85" s="144" t="s">
        <v>609</v>
      </c>
      <c r="U85" s="137">
        <v>6</v>
      </c>
      <c r="V85" s="31"/>
      <c r="W85" s="34"/>
      <c r="X85" s="31"/>
      <c r="Y85" s="34"/>
    </row>
    <row r="86" spans="1:25" ht="12.75" customHeight="1">
      <c r="A86" s="55">
        <v>76</v>
      </c>
      <c r="B86" s="31"/>
      <c r="C86" s="34"/>
      <c r="D86" s="31"/>
      <c r="E86" s="34"/>
      <c r="F86" s="31"/>
      <c r="G86" s="34"/>
      <c r="H86" s="31"/>
      <c r="I86" s="34"/>
      <c r="J86" s="31"/>
      <c r="K86" s="34"/>
      <c r="L86" s="31"/>
      <c r="M86" s="34"/>
      <c r="N86" s="31"/>
      <c r="O86" s="34"/>
      <c r="P86" s="31"/>
      <c r="Q86" s="34"/>
      <c r="R86" s="31"/>
      <c r="S86" s="34"/>
      <c r="T86" s="144" t="s">
        <v>624</v>
      </c>
      <c r="U86" s="137">
        <v>0</v>
      </c>
      <c r="V86" s="31"/>
      <c r="W86" s="34"/>
      <c r="X86" s="31"/>
      <c r="Y86" s="34"/>
    </row>
    <row r="87" spans="1:25" ht="12.75" customHeight="1">
      <c r="A87" s="55">
        <v>77</v>
      </c>
      <c r="B87" s="31"/>
      <c r="C87" s="34"/>
      <c r="D87" s="31"/>
      <c r="E87" s="34"/>
      <c r="F87" s="31"/>
      <c r="G87" s="34"/>
      <c r="H87" s="31"/>
      <c r="I87" s="34"/>
      <c r="J87" s="31"/>
      <c r="K87" s="34"/>
      <c r="L87" s="31"/>
      <c r="M87" s="34"/>
      <c r="N87" s="31"/>
      <c r="O87" s="34"/>
      <c r="P87" s="31"/>
      <c r="Q87" s="34"/>
      <c r="R87" s="31"/>
      <c r="S87" s="34"/>
      <c r="T87" s="144" t="s">
        <v>632</v>
      </c>
      <c r="U87" s="143"/>
      <c r="V87" s="31"/>
      <c r="W87" s="34"/>
      <c r="X87" s="31"/>
      <c r="Y87" s="34"/>
    </row>
    <row r="88" spans="1:25" ht="12.75" customHeight="1">
      <c r="A88" s="55">
        <v>78</v>
      </c>
      <c r="B88" s="31"/>
      <c r="C88" s="34"/>
      <c r="D88" s="31"/>
      <c r="E88" s="34"/>
      <c r="F88" s="31"/>
      <c r="G88" s="34"/>
      <c r="H88" s="31"/>
      <c r="I88" s="34"/>
      <c r="J88" s="31"/>
      <c r="K88" s="34"/>
      <c r="L88" s="31"/>
      <c r="M88" s="34"/>
      <c r="N88" s="31"/>
      <c r="O88" s="34"/>
      <c r="P88" s="31"/>
      <c r="Q88" s="34"/>
      <c r="R88" s="31"/>
      <c r="S88" s="34"/>
      <c r="T88" s="144" t="s">
        <v>636</v>
      </c>
      <c r="U88" s="143"/>
      <c r="V88" s="31"/>
      <c r="W88" s="34"/>
      <c r="X88" s="31"/>
      <c r="Y88" s="34"/>
    </row>
    <row r="89" spans="1:25" ht="12.75" customHeight="1">
      <c r="A89" s="55">
        <v>79</v>
      </c>
      <c r="B89" s="31"/>
      <c r="C89" s="34"/>
      <c r="D89" s="31"/>
      <c r="E89" s="34"/>
      <c r="F89" s="31"/>
      <c r="G89" s="34"/>
      <c r="H89" s="31"/>
      <c r="I89" s="34"/>
      <c r="J89" s="31"/>
      <c r="K89" s="34"/>
      <c r="L89" s="31"/>
      <c r="M89" s="34"/>
      <c r="N89" s="31"/>
      <c r="O89" s="34"/>
      <c r="P89" s="31"/>
      <c r="Q89" s="34"/>
      <c r="R89" s="31"/>
      <c r="S89" s="34"/>
      <c r="T89" s="144" t="s">
        <v>644</v>
      </c>
      <c r="U89" s="143"/>
      <c r="V89" s="31"/>
      <c r="W89" s="34"/>
      <c r="X89" s="31"/>
      <c r="Y89" s="34"/>
    </row>
    <row r="90" spans="1:25" ht="12.75" customHeight="1">
      <c r="A90" s="55">
        <v>80</v>
      </c>
      <c r="B90" s="31"/>
      <c r="C90" s="34"/>
      <c r="D90" s="31"/>
      <c r="E90" s="34"/>
      <c r="F90" s="31"/>
      <c r="G90" s="34"/>
      <c r="H90" s="31"/>
      <c r="I90" s="34"/>
      <c r="J90" s="31"/>
      <c r="K90" s="34"/>
      <c r="L90" s="31"/>
      <c r="M90" s="34"/>
      <c r="N90" s="31"/>
      <c r="O90" s="34"/>
      <c r="P90" s="31"/>
      <c r="Q90" s="34"/>
      <c r="R90" s="31"/>
      <c r="S90" s="34"/>
      <c r="T90" s="31"/>
      <c r="U90" s="34"/>
      <c r="V90" s="31"/>
      <c r="W90" s="34"/>
      <c r="X90" s="31"/>
      <c r="Y90" s="34"/>
    </row>
    <row r="91" spans="1:25" ht="12.75" customHeight="1">
      <c r="A91" s="55">
        <v>81</v>
      </c>
      <c r="B91" s="31"/>
      <c r="C91" s="34"/>
      <c r="D91" s="31"/>
      <c r="E91" s="34"/>
      <c r="F91" s="31"/>
      <c r="G91" s="34"/>
      <c r="H91" s="31"/>
      <c r="I91" s="34"/>
      <c r="J91" s="31"/>
      <c r="K91" s="34"/>
      <c r="L91" s="31"/>
      <c r="M91" s="34"/>
      <c r="N91" s="31"/>
      <c r="O91" s="34"/>
      <c r="P91" s="31"/>
      <c r="Q91" s="34"/>
      <c r="R91" s="31"/>
      <c r="S91" s="34"/>
      <c r="T91" s="31"/>
      <c r="U91" s="34"/>
      <c r="V91" s="31"/>
      <c r="W91" s="34"/>
      <c r="X91" s="31"/>
      <c r="Y91" s="34"/>
    </row>
    <row r="92" spans="1:25" ht="12.75" customHeight="1">
      <c r="A92" s="55">
        <v>82</v>
      </c>
      <c r="B92" s="31"/>
      <c r="C92" s="34"/>
      <c r="D92" s="31"/>
      <c r="E92" s="34"/>
      <c r="F92" s="31"/>
      <c r="G92" s="34"/>
      <c r="H92" s="31"/>
      <c r="I92" s="34"/>
      <c r="J92" s="31"/>
      <c r="K92" s="34"/>
      <c r="L92" s="31"/>
      <c r="M92" s="34"/>
      <c r="N92" s="31"/>
      <c r="O92" s="34"/>
      <c r="P92" s="31"/>
      <c r="Q92" s="34"/>
      <c r="R92" s="31"/>
      <c r="S92" s="34"/>
      <c r="T92" s="31"/>
      <c r="U92" s="34"/>
      <c r="V92" s="31"/>
      <c r="W92" s="34"/>
      <c r="X92" s="31"/>
      <c r="Y92" s="34"/>
    </row>
    <row r="93" spans="1:25" ht="12.75" customHeight="1">
      <c r="A93" s="55">
        <v>83</v>
      </c>
      <c r="B93" s="31"/>
      <c r="C93" s="34"/>
      <c r="D93" s="31"/>
      <c r="E93" s="34"/>
      <c r="F93" s="31"/>
      <c r="G93" s="34"/>
      <c r="H93" s="31"/>
      <c r="I93" s="34"/>
      <c r="J93" s="31"/>
      <c r="K93" s="34"/>
      <c r="L93" s="31"/>
      <c r="M93" s="34"/>
      <c r="N93" s="31"/>
      <c r="O93" s="34"/>
      <c r="P93" s="31"/>
      <c r="Q93" s="34"/>
      <c r="R93" s="31"/>
      <c r="S93" s="34"/>
      <c r="T93" s="31"/>
      <c r="U93" s="34"/>
      <c r="V93" s="31"/>
      <c r="W93" s="34"/>
      <c r="X93" s="31"/>
      <c r="Y93" s="34"/>
    </row>
    <row r="94" spans="1:25" ht="12.75" customHeight="1">
      <c r="A94" s="55">
        <v>84</v>
      </c>
      <c r="B94" s="31"/>
      <c r="C94" s="34"/>
      <c r="D94" s="31"/>
      <c r="E94" s="34"/>
      <c r="F94" s="31"/>
      <c r="G94" s="34"/>
      <c r="H94" s="31"/>
      <c r="I94" s="34"/>
      <c r="J94" s="31"/>
      <c r="K94" s="34"/>
      <c r="L94" s="31"/>
      <c r="M94" s="34"/>
      <c r="N94" s="31"/>
      <c r="O94" s="34"/>
      <c r="P94" s="31"/>
      <c r="Q94" s="34"/>
      <c r="R94" s="31"/>
      <c r="S94" s="34"/>
      <c r="T94" s="31"/>
      <c r="U94" s="34"/>
      <c r="V94" s="31"/>
      <c r="W94" s="34"/>
      <c r="X94" s="31"/>
      <c r="Y94" s="34"/>
    </row>
    <row r="95" spans="1:25" ht="12.75" customHeight="1">
      <c r="A95" s="55">
        <v>85</v>
      </c>
      <c r="B95" s="31"/>
      <c r="C95" s="34"/>
      <c r="D95" s="31"/>
      <c r="E95" s="34"/>
      <c r="F95" s="31"/>
      <c r="G95" s="34"/>
      <c r="H95" s="31"/>
      <c r="I95" s="34"/>
      <c r="J95" s="31"/>
      <c r="K95" s="34"/>
      <c r="L95" s="31"/>
      <c r="M95" s="34"/>
      <c r="N95" s="31"/>
      <c r="O95" s="34"/>
      <c r="P95" s="31"/>
      <c r="Q95" s="34"/>
      <c r="R95" s="31"/>
      <c r="S95" s="34"/>
      <c r="T95" s="31"/>
      <c r="U95" s="34"/>
      <c r="V95" s="31"/>
      <c r="W95" s="34"/>
      <c r="X95" s="31"/>
      <c r="Y95" s="34"/>
    </row>
    <row r="96" spans="1:25" ht="12.75" customHeight="1">
      <c r="A96" s="55">
        <v>86</v>
      </c>
      <c r="B96" s="31"/>
      <c r="C96" s="34"/>
      <c r="D96" s="31"/>
      <c r="E96" s="34"/>
      <c r="F96" s="31"/>
      <c r="G96" s="34"/>
      <c r="H96" s="31"/>
      <c r="I96" s="34"/>
      <c r="J96" s="31"/>
      <c r="K96" s="34"/>
      <c r="L96" s="31"/>
      <c r="M96" s="34"/>
      <c r="N96" s="31"/>
      <c r="O96" s="34"/>
      <c r="P96" s="31"/>
      <c r="Q96" s="34"/>
      <c r="R96" s="31"/>
      <c r="S96" s="34"/>
      <c r="T96" s="31"/>
      <c r="U96" s="34"/>
      <c r="V96" s="31"/>
      <c r="W96" s="34"/>
      <c r="X96" s="31"/>
      <c r="Y96" s="34"/>
    </row>
    <row r="97" spans="1:25" ht="12.75" customHeight="1">
      <c r="A97" s="55">
        <v>87</v>
      </c>
      <c r="B97" s="31"/>
      <c r="C97" s="34"/>
      <c r="D97" s="31"/>
      <c r="E97" s="34"/>
      <c r="F97" s="31"/>
      <c r="G97" s="34"/>
      <c r="H97" s="31"/>
      <c r="I97" s="34"/>
      <c r="J97" s="31"/>
      <c r="K97" s="34"/>
      <c r="L97" s="31"/>
      <c r="M97" s="34"/>
      <c r="N97" s="31"/>
      <c r="O97" s="34"/>
      <c r="P97" s="31"/>
      <c r="Q97" s="34"/>
      <c r="R97" s="31"/>
      <c r="S97" s="34"/>
      <c r="T97" s="31"/>
      <c r="U97" s="34"/>
      <c r="V97" s="31"/>
      <c r="W97" s="34"/>
      <c r="X97" s="31"/>
      <c r="Y97" s="34"/>
    </row>
    <row r="98" spans="1:25" ht="12.75" customHeight="1">
      <c r="A98" s="55">
        <v>88</v>
      </c>
      <c r="B98" s="31"/>
      <c r="C98" s="34"/>
      <c r="D98" s="31"/>
      <c r="E98" s="34"/>
      <c r="F98" s="31"/>
      <c r="G98" s="34"/>
      <c r="H98" s="31"/>
      <c r="I98" s="34"/>
      <c r="J98" s="31"/>
      <c r="K98" s="34"/>
      <c r="L98" s="31"/>
      <c r="M98" s="34"/>
      <c r="N98" s="31"/>
      <c r="O98" s="34"/>
      <c r="P98" s="31"/>
      <c r="Q98" s="34"/>
      <c r="R98" s="31"/>
      <c r="S98" s="34"/>
      <c r="T98" s="31"/>
      <c r="U98" s="34"/>
      <c r="V98" s="31"/>
      <c r="W98" s="34"/>
      <c r="X98" s="31"/>
      <c r="Y98" s="34"/>
    </row>
    <row r="99" spans="1:25" ht="12.75" customHeight="1">
      <c r="A99" s="55">
        <v>89</v>
      </c>
      <c r="B99" s="31"/>
      <c r="C99" s="34"/>
      <c r="D99" s="31"/>
      <c r="E99" s="34"/>
      <c r="F99" s="31"/>
      <c r="G99" s="34"/>
      <c r="H99" s="31"/>
      <c r="I99" s="34"/>
      <c r="J99" s="31"/>
      <c r="K99" s="34"/>
      <c r="L99" s="31"/>
      <c r="M99" s="34"/>
      <c r="N99" s="31"/>
      <c r="O99" s="34"/>
      <c r="P99" s="31"/>
      <c r="Q99" s="34"/>
      <c r="R99" s="31"/>
      <c r="S99" s="34"/>
      <c r="T99" s="31"/>
      <c r="U99" s="34"/>
      <c r="V99" s="31"/>
      <c r="W99" s="34"/>
      <c r="X99" s="31"/>
      <c r="Y99" s="34"/>
    </row>
    <row r="100" spans="1:25" ht="12.75" customHeight="1">
      <c r="A100" s="55">
        <v>90</v>
      </c>
      <c r="B100" s="31"/>
      <c r="C100" s="34"/>
      <c r="D100" s="31"/>
      <c r="E100" s="34"/>
      <c r="F100" s="31"/>
      <c r="G100" s="34"/>
      <c r="H100" s="31"/>
      <c r="I100" s="34"/>
      <c r="J100" s="31"/>
      <c r="K100" s="34"/>
      <c r="L100" s="31"/>
      <c r="M100" s="34"/>
      <c r="N100" s="31"/>
      <c r="O100" s="34"/>
      <c r="P100" s="31"/>
      <c r="Q100" s="34"/>
      <c r="R100" s="31"/>
      <c r="S100" s="34"/>
      <c r="T100" s="31"/>
      <c r="U100" s="34"/>
      <c r="V100" s="31"/>
      <c r="W100" s="34"/>
      <c r="X100" s="31"/>
      <c r="Y100" s="34"/>
    </row>
    <row r="101" spans="1:25" ht="12.75" customHeight="1">
      <c r="A101" s="55">
        <v>91</v>
      </c>
      <c r="B101" s="31"/>
      <c r="C101" s="34"/>
      <c r="D101" s="31"/>
      <c r="E101" s="34"/>
      <c r="F101" s="31"/>
      <c r="G101" s="34"/>
      <c r="H101" s="31"/>
      <c r="I101" s="34"/>
      <c r="J101" s="31"/>
      <c r="K101" s="34"/>
      <c r="L101" s="31"/>
      <c r="M101" s="34"/>
      <c r="N101" s="31"/>
      <c r="O101" s="34"/>
      <c r="P101" s="31"/>
      <c r="Q101" s="34"/>
      <c r="R101" s="31"/>
      <c r="S101" s="34"/>
      <c r="T101" s="31"/>
      <c r="U101" s="34"/>
      <c r="V101" s="31"/>
      <c r="W101" s="34"/>
      <c r="X101" s="31"/>
      <c r="Y101" s="34"/>
    </row>
    <row r="102" spans="1:25" ht="12.75" customHeight="1">
      <c r="A102" s="55">
        <v>92</v>
      </c>
      <c r="B102" s="31"/>
      <c r="C102" s="34"/>
      <c r="D102" s="31"/>
      <c r="E102" s="34"/>
      <c r="F102" s="31"/>
      <c r="G102" s="34"/>
      <c r="H102" s="31"/>
      <c r="I102" s="34"/>
      <c r="J102" s="31"/>
      <c r="K102" s="34"/>
      <c r="L102" s="31"/>
      <c r="M102" s="34"/>
      <c r="N102" s="31"/>
      <c r="O102" s="34"/>
      <c r="P102" s="31"/>
      <c r="Q102" s="34"/>
      <c r="R102" s="31"/>
      <c r="S102" s="34"/>
      <c r="T102" s="31"/>
      <c r="U102" s="34"/>
      <c r="V102" s="31"/>
      <c r="W102" s="34"/>
      <c r="X102" s="31"/>
      <c r="Y102" s="34"/>
    </row>
    <row r="103" spans="1:25" ht="12.75" customHeight="1">
      <c r="A103" s="55">
        <v>93</v>
      </c>
      <c r="B103" s="31"/>
      <c r="C103" s="34"/>
      <c r="D103" s="31"/>
      <c r="E103" s="34"/>
      <c r="F103" s="31"/>
      <c r="G103" s="34"/>
      <c r="H103" s="31"/>
      <c r="I103" s="34"/>
      <c r="J103" s="31"/>
      <c r="K103" s="34"/>
      <c r="L103" s="31"/>
      <c r="M103" s="34"/>
      <c r="N103" s="31"/>
      <c r="O103" s="34"/>
      <c r="P103" s="31"/>
      <c r="Q103" s="34"/>
      <c r="R103" s="31"/>
      <c r="S103" s="34"/>
      <c r="T103" s="31"/>
      <c r="U103" s="34"/>
      <c r="V103" s="31"/>
      <c r="W103" s="34"/>
      <c r="X103" s="31"/>
      <c r="Y103" s="34"/>
    </row>
    <row r="104" spans="1:25" ht="12.75" customHeight="1">
      <c r="A104" s="55">
        <v>94</v>
      </c>
      <c r="B104" s="31"/>
      <c r="C104" s="34"/>
      <c r="D104" s="31"/>
      <c r="E104" s="34"/>
      <c r="F104" s="31"/>
      <c r="G104" s="34"/>
      <c r="H104" s="31"/>
      <c r="I104" s="34"/>
      <c r="J104" s="31"/>
      <c r="K104" s="34"/>
      <c r="L104" s="31"/>
      <c r="M104" s="34"/>
      <c r="N104" s="31"/>
      <c r="O104" s="34"/>
      <c r="P104" s="31"/>
      <c r="Q104" s="34"/>
      <c r="R104" s="31"/>
      <c r="S104" s="34"/>
      <c r="T104" s="31"/>
      <c r="U104" s="34"/>
      <c r="V104" s="31"/>
      <c r="W104" s="34"/>
      <c r="X104" s="31"/>
      <c r="Y104" s="34"/>
    </row>
    <row r="105" spans="1:25" ht="12.75" customHeight="1">
      <c r="A105" s="55">
        <v>95</v>
      </c>
      <c r="B105" s="31"/>
      <c r="C105" s="34"/>
      <c r="D105" s="31"/>
      <c r="E105" s="34"/>
      <c r="F105" s="31"/>
      <c r="G105" s="34"/>
      <c r="H105" s="31"/>
      <c r="I105" s="34"/>
      <c r="J105" s="31"/>
      <c r="K105" s="34"/>
      <c r="L105" s="31"/>
      <c r="M105" s="34"/>
      <c r="N105" s="31"/>
      <c r="O105" s="34"/>
      <c r="P105" s="31"/>
      <c r="Q105" s="34"/>
      <c r="R105" s="31"/>
      <c r="S105" s="34"/>
      <c r="T105" s="31"/>
      <c r="U105" s="34"/>
      <c r="V105" s="31"/>
      <c r="W105" s="34"/>
      <c r="X105" s="31"/>
      <c r="Y105" s="34"/>
    </row>
    <row r="106" spans="1:25" ht="12.75" customHeight="1">
      <c r="A106" s="56"/>
      <c r="B106" s="31"/>
      <c r="C106" s="34"/>
      <c r="D106" s="66"/>
      <c r="E106" s="34"/>
      <c r="F106" s="30"/>
      <c r="G106" s="34"/>
      <c r="H106" s="53"/>
      <c r="I106" s="32"/>
      <c r="J106" s="67"/>
      <c r="K106" s="68"/>
      <c r="L106" s="67"/>
      <c r="M106" s="34"/>
      <c r="N106" s="67"/>
      <c r="O106" s="34"/>
      <c r="P106" s="30"/>
      <c r="Q106" s="34"/>
      <c r="R106" s="34"/>
      <c r="S106" s="34"/>
      <c r="T106" s="67"/>
      <c r="U106" s="68"/>
      <c r="V106" s="31"/>
      <c r="W106" s="34"/>
      <c r="X106" s="53"/>
      <c r="Y106" s="34"/>
    </row>
    <row r="107" spans="1:25" s="33" customFormat="1" ht="31.5" customHeight="1">
      <c r="A107" s="55"/>
      <c r="B107" s="134" t="s">
        <v>16</v>
      </c>
      <c r="C107" s="135">
        <f>AVERAGE(C11:C106)</f>
        <v>6.428571428571429</v>
      </c>
      <c r="D107" s="134" t="s">
        <v>16</v>
      </c>
      <c r="E107" s="135">
        <f>AVERAGE(E11:E106)</f>
        <v>6.7272727272727275</v>
      </c>
      <c r="F107" s="134" t="s">
        <v>16</v>
      </c>
      <c r="G107" s="135">
        <f>AVERAGE(G11:G106)</f>
        <v>3.8333333333333335</v>
      </c>
      <c r="H107" s="134" t="s">
        <v>16</v>
      </c>
      <c r="I107" s="135">
        <f>AVERAGE(I11:I106)</f>
        <v>7.888888888888889</v>
      </c>
      <c r="J107" s="134" t="s">
        <v>16</v>
      </c>
      <c r="K107" s="135">
        <f>AVERAGE(K11:K106)</f>
        <v>5.555555555555555</v>
      </c>
      <c r="L107" s="134" t="s">
        <v>16</v>
      </c>
      <c r="M107" s="149">
        <f>AVERAGE(M11:M106)</f>
        <v>4</v>
      </c>
      <c r="N107" s="134" t="s">
        <v>16</v>
      </c>
      <c r="O107" s="149">
        <f>AVERAGE(O11:O106)</f>
        <v>7</v>
      </c>
      <c r="P107" s="134" t="s">
        <v>16</v>
      </c>
      <c r="Q107" s="149">
        <f>AVERAGE(Q11:Q106)</f>
        <v>6</v>
      </c>
      <c r="R107" s="134" t="s">
        <v>16</v>
      </c>
      <c r="S107" s="149">
        <f>AVERAGE(S11:S106)</f>
        <v>2.9555555555555557</v>
      </c>
      <c r="T107" s="134" t="s">
        <v>16</v>
      </c>
      <c r="U107" s="149">
        <f>AVERAGE(U11:U106)</f>
        <v>6.815789473684211</v>
      </c>
      <c r="V107" s="134" t="s">
        <v>16</v>
      </c>
      <c r="W107" s="149">
        <f>AVERAGE(W11:W106)</f>
        <v>1.6</v>
      </c>
      <c r="X107" s="145" t="s">
        <v>16</v>
      </c>
      <c r="Y107" s="135">
        <f>AVERAGE(Y11:Y106)</f>
        <v>4.64</v>
      </c>
    </row>
    <row r="108" spans="2:26" ht="28.5" customHeight="1">
      <c r="B108" s="159" t="s">
        <v>353</v>
      </c>
      <c r="C108" s="160">
        <f>COUNT(C11:C106)</f>
        <v>14</v>
      </c>
      <c r="E108" s="160">
        <f>COUNT(E11:E106)</f>
        <v>22</v>
      </c>
      <c r="G108" s="160">
        <f>COUNT(G11:G106)</f>
        <v>6</v>
      </c>
      <c r="I108" s="160">
        <f>COUNT(I11:I106)</f>
        <v>54</v>
      </c>
      <c r="K108" s="160">
        <f>COUNT(K11:K106)</f>
        <v>9</v>
      </c>
      <c r="M108" s="160">
        <f>COUNT(M11:M106)</f>
        <v>26</v>
      </c>
      <c r="O108" s="160">
        <f>COUNT(O11:O106)</f>
        <v>17</v>
      </c>
      <c r="Q108" s="160">
        <f>COUNT(Q11:Q106)</f>
        <v>2</v>
      </c>
      <c r="S108" s="160">
        <f>COUNT(S11:S106)</f>
        <v>45</v>
      </c>
      <c r="U108" s="160">
        <f>COUNT(U11:U106)</f>
        <v>76</v>
      </c>
      <c r="W108" s="160">
        <f>COUNT(W11:W106)</f>
        <v>5</v>
      </c>
      <c r="Y108" s="160">
        <f>COUNT(Y11:Y106)</f>
        <v>25</v>
      </c>
      <c r="Z108" s="160">
        <f>SUM(C108,E108,G108,I108,K108,M108,O108,Q108,S108,U108,W108,Y108)</f>
        <v>301</v>
      </c>
    </row>
  </sheetData>
  <sheetProtection/>
  <autoFilter ref="A10:AC107"/>
  <mergeCells count="17">
    <mergeCell ref="AB9:AC9"/>
    <mergeCell ref="R9:S9"/>
    <mergeCell ref="T9:U9"/>
    <mergeCell ref="D2:I2"/>
    <mergeCell ref="V9:W9"/>
    <mergeCell ref="X9:Y9"/>
    <mergeCell ref="Z9:AA9"/>
    <mergeCell ref="B9:C9"/>
    <mergeCell ref="D9:E9"/>
    <mergeCell ref="F9:G9"/>
    <mergeCell ref="B7:Y7"/>
    <mergeCell ref="B8:Y8"/>
    <mergeCell ref="H9:I9"/>
    <mergeCell ref="J9:K9"/>
    <mergeCell ref="L9:M9"/>
    <mergeCell ref="N9:O9"/>
    <mergeCell ref="P9:Q9"/>
  </mergeCells>
  <printOptions/>
  <pageMargins left="0.6692913385826772" right="0.4330708661417323" top="0.5905511811023623" bottom="0.3937007874015748" header="0.15748031496062992" footer="0.35433070866141736"/>
  <pageSetup fitToHeight="1" fitToWidth="1" orientation="landscape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G61"/>
  <sheetViews>
    <sheetView zoomScale="84" zoomScaleNormal="84" zoomScalePageLayoutView="0" workbookViewId="0" topLeftCell="A1">
      <selection activeCell="A19" sqref="A19"/>
    </sheetView>
  </sheetViews>
  <sheetFormatPr defaultColWidth="11.421875" defaultRowHeight="12.75"/>
  <cols>
    <col min="1" max="1" width="24.57421875" style="0" customWidth="1"/>
    <col min="2" max="2" width="6.00390625" style="0" bestFit="1" customWidth="1"/>
    <col min="3" max="3" width="12.140625" style="0" bestFit="1" customWidth="1"/>
    <col min="4" max="4" width="6.421875" style="0" bestFit="1" customWidth="1"/>
    <col min="5" max="5" width="12.140625" style="0" bestFit="1" customWidth="1"/>
    <col min="6" max="6" width="6.00390625" style="0" bestFit="1" customWidth="1"/>
    <col min="7" max="7" width="12.140625" style="0" bestFit="1" customWidth="1"/>
    <col min="8" max="8" width="5.57421875" style="0" bestFit="1" customWidth="1"/>
    <col min="9" max="9" width="12.140625" style="0" bestFit="1" customWidth="1"/>
    <col min="10" max="10" width="5.7109375" style="0" customWidth="1"/>
    <col min="11" max="11" width="12.140625" style="0" customWidth="1"/>
    <col min="12" max="12" width="5.57421875" style="0" bestFit="1" customWidth="1"/>
    <col min="13" max="13" width="12.140625" style="0" bestFit="1" customWidth="1"/>
    <col min="14" max="14" width="5.57421875" style="0" customWidth="1"/>
    <col min="15" max="15" width="12.140625" style="0" customWidth="1"/>
    <col min="16" max="16" width="5.421875" style="0" customWidth="1"/>
    <col min="17" max="17" width="12.140625" style="0" customWidth="1"/>
    <col min="18" max="18" width="5.57421875" style="0" customWidth="1"/>
    <col min="19" max="19" width="12.140625" style="0" customWidth="1"/>
    <col min="20" max="20" width="6.00390625" style="0" bestFit="1" customWidth="1"/>
    <col min="21" max="21" width="12.140625" style="0" bestFit="1" customWidth="1"/>
    <col min="22" max="22" width="11.57421875" style="0" bestFit="1" customWidth="1"/>
    <col min="23" max="24" width="11.57421875" style="0" customWidth="1"/>
    <col min="25" max="25" width="11.421875" style="168" customWidth="1"/>
    <col min="26" max="26" width="11.57421875" style="0" bestFit="1" customWidth="1"/>
    <col min="27" max="28" width="11.421875" style="0" customWidth="1"/>
    <col min="29" max="29" width="11.421875" style="168" customWidth="1"/>
    <col min="31" max="31" width="11.8515625" style="0" bestFit="1" customWidth="1"/>
    <col min="32" max="32" width="11.8515625" style="0" customWidth="1"/>
    <col min="33" max="33" width="10.28125" style="33" customWidth="1"/>
    <col min="34" max="34" width="2.57421875" style="0" customWidth="1"/>
    <col min="39" max="39" width="1.1484375" style="0" customWidth="1"/>
    <col min="40" max="40" width="12.28125" style="0" customWidth="1"/>
    <col min="45" max="45" width="0.71875" style="0" customWidth="1"/>
    <col min="46" max="46" width="12.8515625" style="0" customWidth="1"/>
    <col min="50" max="50" width="0.9921875" style="0" customWidth="1"/>
    <col min="51" max="51" width="11.7109375" style="0" customWidth="1"/>
    <col min="52" max="52" width="12.00390625" style="0" customWidth="1"/>
    <col min="53" max="53" width="11.140625" style="0" customWidth="1"/>
    <col min="54" max="54" width="10.7109375" style="0" customWidth="1"/>
    <col min="55" max="55" width="12.28125" style="0" customWidth="1"/>
    <col min="56" max="56" width="8.28125" style="0" customWidth="1"/>
    <col min="57" max="57" width="2.00390625" style="0" customWidth="1"/>
  </cols>
  <sheetData>
    <row r="1" spans="1:57" s="52" customFormat="1" ht="51" customHeight="1" thickBot="1">
      <c r="A1" s="409" t="s">
        <v>18</v>
      </c>
      <c r="B1" s="420" t="s">
        <v>143</v>
      </c>
      <c r="C1" s="420"/>
      <c r="D1" s="421" t="s">
        <v>144</v>
      </c>
      <c r="E1" s="421"/>
      <c r="F1" s="422" t="s">
        <v>145</v>
      </c>
      <c r="G1" s="422"/>
      <c r="H1" s="427" t="s">
        <v>146</v>
      </c>
      <c r="I1" s="427"/>
      <c r="J1" s="431" t="s">
        <v>679</v>
      </c>
      <c r="K1" s="431"/>
      <c r="L1" s="428" t="s">
        <v>617</v>
      </c>
      <c r="M1" s="428"/>
      <c r="N1" s="429" t="s">
        <v>658</v>
      </c>
      <c r="O1" s="429"/>
      <c r="P1" s="419" t="s">
        <v>618</v>
      </c>
      <c r="Q1" s="419"/>
      <c r="R1" s="430" t="s">
        <v>663</v>
      </c>
      <c r="S1" s="430"/>
      <c r="T1" s="418" t="s">
        <v>241</v>
      </c>
      <c r="U1" s="418"/>
      <c r="V1" s="414" t="s">
        <v>279</v>
      </c>
      <c r="W1" s="417" t="s">
        <v>619</v>
      </c>
      <c r="X1" s="426" t="s">
        <v>664</v>
      </c>
      <c r="Y1" s="415" t="s">
        <v>275</v>
      </c>
      <c r="Z1" s="412" t="s">
        <v>280</v>
      </c>
      <c r="AA1" s="416" t="s">
        <v>620</v>
      </c>
      <c r="AB1" s="426" t="s">
        <v>665</v>
      </c>
      <c r="AC1" s="410" t="s">
        <v>276</v>
      </c>
      <c r="AD1" s="413" t="s">
        <v>149</v>
      </c>
      <c r="AE1" s="411" t="s">
        <v>621</v>
      </c>
      <c r="AF1" s="164"/>
      <c r="AG1" s="164"/>
      <c r="AM1" s="423" t="s">
        <v>702</v>
      </c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5"/>
    </row>
    <row r="2" spans="1:57" s="52" customFormat="1" ht="34.5" customHeight="1">
      <c r="A2" s="409"/>
      <c r="B2" s="219" t="s">
        <v>19</v>
      </c>
      <c r="C2" s="220" t="s">
        <v>20</v>
      </c>
      <c r="D2" s="221" t="s">
        <v>19</v>
      </c>
      <c r="E2" s="222" t="s">
        <v>20</v>
      </c>
      <c r="F2" s="223" t="s">
        <v>19</v>
      </c>
      <c r="G2" s="224" t="s">
        <v>20</v>
      </c>
      <c r="H2" s="225" t="s">
        <v>19</v>
      </c>
      <c r="I2" s="226" t="s">
        <v>20</v>
      </c>
      <c r="J2" s="227" t="s">
        <v>19</v>
      </c>
      <c r="K2" s="228" t="s">
        <v>20</v>
      </c>
      <c r="L2" s="229" t="s">
        <v>19</v>
      </c>
      <c r="M2" s="230" t="s">
        <v>20</v>
      </c>
      <c r="N2" s="231" t="s">
        <v>19</v>
      </c>
      <c r="O2" s="232" t="s">
        <v>20</v>
      </c>
      <c r="P2" s="233" t="s">
        <v>19</v>
      </c>
      <c r="Q2" s="234" t="s">
        <v>20</v>
      </c>
      <c r="R2" s="235" t="s">
        <v>19</v>
      </c>
      <c r="S2" s="236" t="s">
        <v>20</v>
      </c>
      <c r="T2" s="237" t="s">
        <v>19</v>
      </c>
      <c r="U2" s="238" t="s">
        <v>242</v>
      </c>
      <c r="V2" s="414"/>
      <c r="W2" s="417"/>
      <c r="X2" s="426"/>
      <c r="Y2" s="415"/>
      <c r="Z2" s="412"/>
      <c r="AA2" s="416"/>
      <c r="AB2" s="426"/>
      <c r="AC2" s="410"/>
      <c r="AD2" s="413"/>
      <c r="AE2" s="411"/>
      <c r="AF2" s="164"/>
      <c r="AG2" s="164"/>
      <c r="AM2" s="263"/>
      <c r="AN2" s="282" t="s">
        <v>701</v>
      </c>
      <c r="AO2" s="283" t="s">
        <v>696</v>
      </c>
      <c r="AP2" s="283" t="s">
        <v>697</v>
      </c>
      <c r="AQ2" s="283" t="s">
        <v>698</v>
      </c>
      <c r="AR2" s="284" t="s">
        <v>700</v>
      </c>
      <c r="AS2" s="273"/>
      <c r="AT2" s="282" t="s">
        <v>703</v>
      </c>
      <c r="AU2" s="283" t="s">
        <v>689</v>
      </c>
      <c r="AV2" s="283" t="s">
        <v>690</v>
      </c>
      <c r="AW2" s="284" t="s">
        <v>699</v>
      </c>
      <c r="AX2" s="258"/>
      <c r="AY2" s="282" t="s">
        <v>707</v>
      </c>
      <c r="AZ2" s="282" t="s">
        <v>652</v>
      </c>
      <c r="BA2" s="282" t="s">
        <v>692</v>
      </c>
      <c r="BB2" s="282" t="s">
        <v>693</v>
      </c>
      <c r="BC2" s="282" t="s">
        <v>694</v>
      </c>
      <c r="BD2" s="282" t="s">
        <v>706</v>
      </c>
      <c r="BE2" s="264"/>
    </row>
    <row r="3" spans="1:57" s="52" customFormat="1" ht="38.25">
      <c r="A3" s="239" t="s">
        <v>3</v>
      </c>
      <c r="B3" s="207">
        <f>COUNT('9 DÍAS (1 UA)'!C11:C105)</f>
        <v>14</v>
      </c>
      <c r="C3" s="240">
        <f>'9 DÍAS (1 UA)'!C107</f>
        <v>6.428571428571429</v>
      </c>
      <c r="D3" s="241">
        <f>COUNT('18 DÍAS (1 UA)'!C9:C23)</f>
        <v>0</v>
      </c>
      <c r="E3" s="242" t="e">
        <f>'18 DÍAS (1 UA)'!C24</f>
        <v>#DIV/0!</v>
      </c>
      <c r="F3" s="207">
        <f>COUNT('9 DÍAS (2 o más UA)'!C7:C141)</f>
        <v>37</v>
      </c>
      <c r="G3" s="240">
        <f>'9 DÍAS (2 o más UA)'!C143</f>
        <v>4.8108108108108105</v>
      </c>
      <c r="H3" s="207">
        <f>COUNTIF('18 DÍAS (2 o más UA)'!C7:C20,"&gt;9")</f>
        <v>2</v>
      </c>
      <c r="I3" s="240">
        <f>'18 DÍAS (2 o más UA)'!C22</f>
        <v>14.5</v>
      </c>
      <c r="J3" s="243">
        <f>'18 DÍAS (2 o más UA)'!C26</f>
        <v>3</v>
      </c>
      <c r="K3" s="240">
        <f>'18 DÍAS (2 o más UA)'!C25</f>
        <v>6.666666666666667</v>
      </c>
      <c r="L3" s="241">
        <f>CountCcolor('Acceso restringido 9 días'!$B$2,'Acceso restringido 9 días'!C9:C23)</f>
        <v>0</v>
      </c>
      <c r="M3" s="242" t="e">
        <f>'Acceso restringido 9 días'!C24</f>
        <v>#DIV/0!</v>
      </c>
      <c r="N3" s="244">
        <f>CountCcolor('Acceso restringido 9 días'!B3,'Acceso restringido 9 días'!C9:C20)</f>
        <v>1</v>
      </c>
      <c r="O3" s="245">
        <f>'Acceso restringido 9 días'!C25</f>
        <v>8</v>
      </c>
      <c r="P3" s="241">
        <f>COUNT(#REF!)</f>
        <v>0</v>
      </c>
      <c r="Q3" s="242" t="e">
        <f>#REF!</f>
        <v>#REF!</v>
      </c>
      <c r="R3" s="241">
        <v>0</v>
      </c>
      <c r="S3" s="246"/>
      <c r="T3" s="241" t="s">
        <v>243</v>
      </c>
      <c r="U3" s="246" t="s">
        <v>244</v>
      </c>
      <c r="V3" s="197">
        <f aca="true" t="shared" si="0" ref="V3:V14">SUM(B3+F3+J3)</f>
        <v>54</v>
      </c>
      <c r="W3" s="196">
        <f>L3</f>
        <v>0</v>
      </c>
      <c r="X3" s="212">
        <f aca="true" t="shared" si="1" ref="X3:X14">N3</f>
        <v>1</v>
      </c>
      <c r="Y3" s="194">
        <f>AVERAGE(C3,G3,O3)</f>
        <v>6.4131274131274125</v>
      </c>
      <c r="Z3" s="195">
        <f>SUM(D3,H3)</f>
        <v>2</v>
      </c>
      <c r="AA3" s="196">
        <f>P3</f>
        <v>0</v>
      </c>
      <c r="AB3" s="196">
        <f aca="true" t="shared" si="2" ref="AB3:AB14">R3</f>
        <v>0</v>
      </c>
      <c r="AC3" s="194">
        <f>AVERAGE(I3)</f>
        <v>14.5</v>
      </c>
      <c r="AD3" s="197">
        <f aca="true" t="shared" si="3" ref="AD3:AD14">SUM(V3,W3,X3,Z3,AA3,AB3)</f>
        <v>57</v>
      </c>
      <c r="AE3" s="198">
        <f>AVERAGE(C3,G3,I3,K3,O3)</f>
        <v>8.08120978120978</v>
      </c>
      <c r="AF3" s="169">
        <v>9</v>
      </c>
      <c r="AG3" s="142" t="s">
        <v>3</v>
      </c>
      <c r="AI3" s="215" t="s">
        <v>667</v>
      </c>
      <c r="AJ3" s="215" t="s">
        <v>147</v>
      </c>
      <c r="AK3" s="215">
        <v>2</v>
      </c>
      <c r="AL3" s="217" t="s">
        <v>688</v>
      </c>
      <c r="AM3" s="265"/>
      <c r="AN3" s="285" t="s">
        <v>3</v>
      </c>
      <c r="AO3" s="280">
        <v>8.47</v>
      </c>
      <c r="AP3" s="280">
        <v>8.08</v>
      </c>
      <c r="AQ3" s="280">
        <f>AVERAGE(AO3:AP3)</f>
        <v>8.275</v>
      </c>
      <c r="AR3" s="286">
        <v>9</v>
      </c>
      <c r="AS3" s="273"/>
      <c r="AT3" s="285" t="s">
        <v>3</v>
      </c>
      <c r="AU3" s="259">
        <v>38</v>
      </c>
      <c r="AV3" s="259">
        <v>57</v>
      </c>
      <c r="AW3" s="292">
        <f aca="true" t="shared" si="4" ref="AW3:AW14">SUM(AU3:AV3)</f>
        <v>95</v>
      </c>
      <c r="AX3" s="258"/>
      <c r="AY3" s="297" t="s">
        <v>689</v>
      </c>
      <c r="AZ3" s="262">
        <v>388</v>
      </c>
      <c r="BA3" s="262">
        <v>670</v>
      </c>
      <c r="BB3" s="262">
        <v>632</v>
      </c>
      <c r="BC3" s="262">
        <v>914</v>
      </c>
      <c r="BD3" s="298">
        <v>282</v>
      </c>
      <c r="BE3" s="264"/>
    </row>
    <row r="4" spans="1:57" s="52" customFormat="1" ht="38.25">
      <c r="A4" s="239" t="s">
        <v>4</v>
      </c>
      <c r="B4" s="207">
        <f>COUNT('9 DÍAS (1 UA)'!E11:E105)</f>
        <v>22</v>
      </c>
      <c r="C4" s="240">
        <f>'9 DÍAS (1 UA)'!E107</f>
        <v>6.7272727272727275</v>
      </c>
      <c r="D4" s="241">
        <f>COUNT('18 DÍAS (1 UA)'!E9:E23)</f>
        <v>0</v>
      </c>
      <c r="E4" s="242" t="e">
        <f>'18 DÍAS (1 UA)'!E24</f>
        <v>#DIV/0!</v>
      </c>
      <c r="F4" s="207">
        <f>COUNT('9 DÍAS (2 o más UA)'!D7:D141)</f>
        <v>21</v>
      </c>
      <c r="G4" s="240">
        <f>'9 DÍAS (2 o más UA)'!D143</f>
        <v>7.857142857142857</v>
      </c>
      <c r="H4" s="241">
        <f>COUNTIF('18 DÍAS (2 o más UA)'!D7:D8,"&gt;10")</f>
        <v>0</v>
      </c>
      <c r="I4" s="242" t="e">
        <f>'18 DÍAS (2 o más UA)'!D22</f>
        <v>#DIV/0!</v>
      </c>
      <c r="J4" s="243">
        <f>'18 DÍAS (2 o más UA)'!D26</f>
        <v>1</v>
      </c>
      <c r="K4" s="240">
        <f>'18 DÍAS (2 o más UA)'!D25</f>
        <v>8</v>
      </c>
      <c r="L4" s="241">
        <f>CountCcolor('Acceso restringido 9 días'!$B$2,'Acceso restringido 9 días'!D9:D23)</f>
        <v>0</v>
      </c>
      <c r="M4" s="242" t="e">
        <f>'Acceso restringido 9 días'!D24</f>
        <v>#DIV/0!</v>
      </c>
      <c r="N4" s="241">
        <v>0</v>
      </c>
      <c r="O4" s="246"/>
      <c r="P4" s="241">
        <f>COUNT(#REF!)</f>
        <v>0</v>
      </c>
      <c r="Q4" s="242" t="e">
        <f>#REF!</f>
        <v>#REF!</v>
      </c>
      <c r="R4" s="241">
        <v>0</v>
      </c>
      <c r="S4" s="246"/>
      <c r="T4" s="241" t="s">
        <v>243</v>
      </c>
      <c r="U4" s="246" t="s">
        <v>244</v>
      </c>
      <c r="V4" s="197">
        <f t="shared" si="0"/>
        <v>44</v>
      </c>
      <c r="W4" s="196">
        <f aca="true" t="shared" si="5" ref="W4:W14">L4</f>
        <v>0</v>
      </c>
      <c r="X4" s="213">
        <f t="shared" si="1"/>
        <v>0</v>
      </c>
      <c r="Y4" s="199">
        <f>AVERAGE(G4)</f>
        <v>7.857142857142857</v>
      </c>
      <c r="Z4" s="196">
        <f>SUM(D4,H4)</f>
        <v>0</v>
      </c>
      <c r="AA4" s="196">
        <f aca="true" t="shared" si="6" ref="AA4:AA14">P4</f>
        <v>0</v>
      </c>
      <c r="AB4" s="196">
        <f t="shared" si="2"/>
        <v>0</v>
      </c>
      <c r="AC4" s="218" t="s">
        <v>243</v>
      </c>
      <c r="AD4" s="197">
        <f t="shared" si="3"/>
        <v>44</v>
      </c>
      <c r="AE4" s="200">
        <f>AVERAGE(C4,G4,K4)</f>
        <v>7.528138528138528</v>
      </c>
      <c r="AF4" s="169">
        <v>7</v>
      </c>
      <c r="AG4" s="142" t="s">
        <v>4</v>
      </c>
      <c r="AI4" s="215" t="s">
        <v>668</v>
      </c>
      <c r="AJ4" s="215" t="s">
        <v>27</v>
      </c>
      <c r="AK4" s="215">
        <v>2.69</v>
      </c>
      <c r="AL4" s="215"/>
      <c r="AM4" s="266"/>
      <c r="AN4" s="285" t="s">
        <v>4</v>
      </c>
      <c r="AO4" s="280">
        <v>9</v>
      </c>
      <c r="AP4" s="280">
        <v>7.5</v>
      </c>
      <c r="AQ4" s="280">
        <f aca="true" t="shared" si="7" ref="AQ4:AQ14">AVERAGE(AO4:AP4)</f>
        <v>8.25</v>
      </c>
      <c r="AR4" s="286">
        <v>8</v>
      </c>
      <c r="AS4" s="273"/>
      <c r="AT4" s="285" t="s">
        <v>4</v>
      </c>
      <c r="AU4" s="259">
        <v>49</v>
      </c>
      <c r="AV4" s="259">
        <v>44</v>
      </c>
      <c r="AW4" s="292">
        <f t="shared" si="4"/>
        <v>93</v>
      </c>
      <c r="AX4" s="258"/>
      <c r="AY4" s="297" t="s">
        <v>690</v>
      </c>
      <c r="AZ4" s="262">
        <v>456</v>
      </c>
      <c r="BA4" s="262">
        <v>924</v>
      </c>
      <c r="BB4" s="262">
        <v>743</v>
      </c>
      <c r="BC4" s="262">
        <v>1211</v>
      </c>
      <c r="BD4" s="298">
        <v>468</v>
      </c>
      <c r="BE4" s="264"/>
    </row>
    <row r="5" spans="1:57" s="52" customFormat="1" ht="26.25" thickBot="1">
      <c r="A5" s="239" t="s">
        <v>5</v>
      </c>
      <c r="B5" s="207">
        <f>COUNT('9 DÍAS (1 UA)'!G11:G105)</f>
        <v>6</v>
      </c>
      <c r="C5" s="240">
        <f>'9 DÍAS (1 UA)'!G107</f>
        <v>3.8333333333333335</v>
      </c>
      <c r="D5" s="241">
        <f>COUNT('18 DÍAS (1 UA)'!G9:G23)</f>
        <v>0</v>
      </c>
      <c r="E5" s="242" t="e">
        <f>'18 DÍAS (1 UA)'!G24</f>
        <v>#DIV/0!</v>
      </c>
      <c r="F5" s="207">
        <f>COUNT('9 DÍAS (2 o más UA)'!E7:E141)</f>
        <v>25</v>
      </c>
      <c r="G5" s="240">
        <f>'9 DÍAS (2 o más UA)'!E143</f>
        <v>4.76</v>
      </c>
      <c r="H5" s="241">
        <f>COUNTIF('18 DÍAS (2 o más UA)'!E7:E8,"&gt;10")</f>
        <v>0</v>
      </c>
      <c r="I5" s="242" t="e">
        <f>'18 DÍAS (2 o más UA)'!E22</f>
        <v>#DIV/0!</v>
      </c>
      <c r="J5" s="243">
        <f>'18 DÍAS (2 o más UA)'!E26</f>
        <v>1</v>
      </c>
      <c r="K5" s="240">
        <f>'18 DÍAS (2 o más UA)'!E25</f>
        <v>4</v>
      </c>
      <c r="L5" s="207">
        <f>CountCcolor('Acceso restringido 9 días'!$B$2,'Acceso restringido 9 días'!E9:E23)</f>
        <v>2</v>
      </c>
      <c r="M5" s="240">
        <f>'Acceso restringido 9 días'!E24</f>
        <v>8.5</v>
      </c>
      <c r="N5" s="241">
        <v>0</v>
      </c>
      <c r="O5" s="246"/>
      <c r="P5" s="241">
        <f>COUNT(#REF!)</f>
        <v>0</v>
      </c>
      <c r="Q5" s="242" t="e">
        <f>#REF!</f>
        <v>#REF!</v>
      </c>
      <c r="R5" s="241">
        <v>0</v>
      </c>
      <c r="S5" s="246"/>
      <c r="T5" s="241" t="s">
        <v>243</v>
      </c>
      <c r="U5" s="246" t="s">
        <v>244</v>
      </c>
      <c r="V5" s="197">
        <f t="shared" si="0"/>
        <v>32</v>
      </c>
      <c r="W5" s="207">
        <f t="shared" si="5"/>
        <v>2</v>
      </c>
      <c r="X5" s="213">
        <f t="shared" si="1"/>
        <v>0</v>
      </c>
      <c r="Y5" s="194">
        <f>AVERAGE(C5,G5,M5)</f>
        <v>5.697777777777778</v>
      </c>
      <c r="Z5" s="196">
        <f aca="true" t="shared" si="8" ref="Z5:Z14">SUM(D5,H5)</f>
        <v>0</v>
      </c>
      <c r="AA5" s="196">
        <f t="shared" si="6"/>
        <v>0</v>
      </c>
      <c r="AB5" s="196">
        <f t="shared" si="2"/>
        <v>0</v>
      </c>
      <c r="AC5" s="218" t="s">
        <v>243</v>
      </c>
      <c r="AD5" s="197">
        <f t="shared" si="3"/>
        <v>34</v>
      </c>
      <c r="AE5" s="198">
        <f>AVERAGE(C5,G5,K5,M5)</f>
        <v>5.273333333333333</v>
      </c>
      <c r="AF5" s="169">
        <v>3</v>
      </c>
      <c r="AG5" s="142" t="s">
        <v>5</v>
      </c>
      <c r="AI5" s="215" t="s">
        <v>669</v>
      </c>
      <c r="AJ5" s="215" t="s">
        <v>666</v>
      </c>
      <c r="AK5" s="215">
        <v>5.27</v>
      </c>
      <c r="AL5" s="215"/>
      <c r="AM5" s="266"/>
      <c r="AN5" s="285" t="s">
        <v>5</v>
      </c>
      <c r="AO5" s="280">
        <v>4.33</v>
      </c>
      <c r="AP5" s="280">
        <v>5.27</v>
      </c>
      <c r="AQ5" s="280">
        <f t="shared" si="7"/>
        <v>4.8</v>
      </c>
      <c r="AR5" s="287">
        <v>3</v>
      </c>
      <c r="AS5" s="273"/>
      <c r="AT5" s="285" t="s">
        <v>5</v>
      </c>
      <c r="AU5" s="259">
        <v>34</v>
      </c>
      <c r="AV5" s="259">
        <v>34</v>
      </c>
      <c r="AW5" s="292">
        <f t="shared" si="4"/>
        <v>68</v>
      </c>
      <c r="AX5" s="258"/>
      <c r="AY5" s="299" t="s">
        <v>655</v>
      </c>
      <c r="AZ5" s="300">
        <v>844</v>
      </c>
      <c r="BA5" s="300">
        <v>1594</v>
      </c>
      <c r="BB5" s="300">
        <v>1375</v>
      </c>
      <c r="BC5" s="300">
        <v>2125</v>
      </c>
      <c r="BD5" s="301">
        <v>750</v>
      </c>
      <c r="BE5" s="264"/>
    </row>
    <row r="6" spans="1:57" s="52" customFormat="1" ht="18.75" thickBot="1">
      <c r="A6" s="239" t="s">
        <v>21</v>
      </c>
      <c r="B6" s="207">
        <f>COUNT('9 DÍAS (1 UA)'!I11:I105)</f>
        <v>54</v>
      </c>
      <c r="C6" s="240">
        <f>'9 DÍAS (1 UA)'!I107</f>
        <v>7.888888888888889</v>
      </c>
      <c r="D6" s="207">
        <f>COUNT('18 DÍAS (1 UA)'!I9:I23)</f>
        <v>2</v>
      </c>
      <c r="E6" s="240">
        <f>'18 DÍAS (1 UA)'!I24</f>
        <v>14</v>
      </c>
      <c r="F6" s="207">
        <f>COUNT('9 DÍAS (2 o más UA)'!F7:F141)</f>
        <v>59</v>
      </c>
      <c r="G6" s="240">
        <f>'9 DÍAS (2 o más UA)'!F143</f>
        <v>7.610169491525424</v>
      </c>
      <c r="H6" s="207">
        <f>COUNTIF('18 DÍAS (2 o más UA)'!F7:F20,"&gt;9")</f>
        <v>4</v>
      </c>
      <c r="I6" s="240">
        <f>'18 DÍAS (2 o más UA)'!F22</f>
        <v>18</v>
      </c>
      <c r="J6" s="242">
        <f>'18 DÍAS (2 o más UA)'!F26</f>
        <v>0</v>
      </c>
      <c r="K6" s="242" t="e">
        <f>'18 DÍAS (2 o más UA)'!F25</f>
        <v>#DIV/0!</v>
      </c>
      <c r="L6" s="207">
        <f>CountCcolor('Acceso restringido 9 días'!$B$2,'Acceso restringido 9 días'!F9:F23)</f>
        <v>4</v>
      </c>
      <c r="M6" s="240">
        <f>'Acceso restringido 9 días'!F24</f>
        <v>8.25</v>
      </c>
      <c r="N6" s="244">
        <f>CountCcolor('Acceso restringido 9 días'!B3,'Acceso restringido 9 días'!F9:F20)</f>
        <v>2</v>
      </c>
      <c r="O6" s="245">
        <f>'Acceso restringido 9 días'!F25</f>
        <v>4</v>
      </c>
      <c r="P6" s="207">
        <f>CountCcolor('Acceso restringido 18 días '!B2,'Acceso restringido 18 días '!F9:F20)</f>
        <v>2</v>
      </c>
      <c r="Q6" s="240">
        <f>'Acceso restringido 18 días '!F21</f>
        <v>18</v>
      </c>
      <c r="R6" s="241">
        <v>0</v>
      </c>
      <c r="S6" s="246"/>
      <c r="T6" s="241" t="s">
        <v>243</v>
      </c>
      <c r="U6" s="246" t="s">
        <v>244</v>
      </c>
      <c r="V6" s="197">
        <f t="shared" si="0"/>
        <v>113</v>
      </c>
      <c r="W6" s="207">
        <f t="shared" si="5"/>
        <v>4</v>
      </c>
      <c r="X6" s="212">
        <f t="shared" si="1"/>
        <v>2</v>
      </c>
      <c r="Y6" s="194">
        <f>AVERAGE(C6,G6,M6)</f>
        <v>7.916352793471437</v>
      </c>
      <c r="Z6" s="201">
        <f t="shared" si="8"/>
        <v>6</v>
      </c>
      <c r="AA6" s="202">
        <f t="shared" si="6"/>
        <v>2</v>
      </c>
      <c r="AB6" s="196">
        <f t="shared" si="2"/>
        <v>0</v>
      </c>
      <c r="AC6" s="194">
        <f>AVERAGE(E6,I6,Q6)</f>
        <v>16.666666666666668</v>
      </c>
      <c r="AD6" s="197">
        <f t="shared" si="3"/>
        <v>127</v>
      </c>
      <c r="AE6" s="198">
        <f>AVERAGE(C6,E6,I6,M6,O6,Q6)</f>
        <v>11.689814814814815</v>
      </c>
      <c r="AF6" s="169">
        <v>12</v>
      </c>
      <c r="AG6" s="142" t="s">
        <v>21</v>
      </c>
      <c r="AI6" s="215" t="s">
        <v>670</v>
      </c>
      <c r="AJ6" s="215" t="s">
        <v>22</v>
      </c>
      <c r="AK6" s="215">
        <v>5.61</v>
      </c>
      <c r="AL6" s="215"/>
      <c r="AM6" s="266"/>
      <c r="AN6" s="285" t="s">
        <v>21</v>
      </c>
      <c r="AO6" s="280">
        <v>10.72</v>
      </c>
      <c r="AP6" s="280">
        <v>11.69</v>
      </c>
      <c r="AQ6" s="280">
        <f t="shared" si="7"/>
        <v>11.205</v>
      </c>
      <c r="AR6" s="288">
        <v>12</v>
      </c>
      <c r="AS6" s="273"/>
      <c r="AT6" s="285" t="s">
        <v>21</v>
      </c>
      <c r="AU6" s="259">
        <v>120</v>
      </c>
      <c r="AV6" s="259">
        <v>127</v>
      </c>
      <c r="AW6" s="292">
        <f t="shared" si="4"/>
        <v>247</v>
      </c>
      <c r="AX6" s="258"/>
      <c r="AY6" s="258"/>
      <c r="AZ6" s="7"/>
      <c r="BA6" s="7"/>
      <c r="BB6" s="7"/>
      <c r="BC6" s="7"/>
      <c r="BD6" s="7"/>
      <c r="BE6" s="264"/>
    </row>
    <row r="7" spans="1:57" s="52" customFormat="1" ht="18">
      <c r="A7" s="239" t="s">
        <v>29</v>
      </c>
      <c r="B7" s="207">
        <f>COUNT('9 DÍAS (1 UA)'!K11:K105)</f>
        <v>9</v>
      </c>
      <c r="C7" s="240">
        <f>'9 DÍAS (1 UA)'!K107</f>
        <v>5.555555555555555</v>
      </c>
      <c r="D7" s="241">
        <f>COUNT('18 DÍAS (1 UA)'!K9:K23)</f>
        <v>0</v>
      </c>
      <c r="E7" s="242" t="e">
        <f>'18 DÍAS (1 UA)'!K24</f>
        <v>#DIV/0!</v>
      </c>
      <c r="F7" s="207">
        <f>COUNT('9 DÍAS (2 o más UA)'!G7:G141)</f>
        <v>25</v>
      </c>
      <c r="G7" s="240">
        <f>'9 DÍAS (2 o más UA)'!G143</f>
        <v>5.84</v>
      </c>
      <c r="H7" s="241">
        <f>COUNTIF('18 DÍAS (2 o más UA)'!G7:G8,"&gt;9")</f>
        <v>0</v>
      </c>
      <c r="I7" s="242" t="e">
        <f>'18 DÍAS (2 o más UA)'!G22</f>
        <v>#DIV/0!</v>
      </c>
      <c r="J7" s="243">
        <f>'18 DÍAS (2 o más UA)'!G26</f>
        <v>1</v>
      </c>
      <c r="K7" s="240">
        <f>'18 DÍAS (2 o más UA)'!G25</f>
        <v>5</v>
      </c>
      <c r="L7" s="207">
        <f>CountCcolor('Acceso restringido 9 días'!$B$2,'Acceso restringido 9 días'!G9:G23)</f>
        <v>2</v>
      </c>
      <c r="M7" s="240">
        <f>'Acceso restringido 9 días'!G24</f>
        <v>8.5</v>
      </c>
      <c r="N7" s="241">
        <v>0</v>
      </c>
      <c r="O7" s="246"/>
      <c r="P7" s="241">
        <f>COUNT(#REF!)</f>
        <v>0</v>
      </c>
      <c r="Q7" s="242" t="e">
        <f>#REF!</f>
        <v>#REF!</v>
      </c>
      <c r="R7" s="244">
        <f>CountCcolor('Acceso restringido 18 días '!B3,'Acceso restringido 18 días '!G9:G17)</f>
        <v>2</v>
      </c>
      <c r="S7" s="245">
        <f>'Acceso restringido 18 días '!G22</f>
        <v>12</v>
      </c>
      <c r="T7" s="241" t="s">
        <v>243</v>
      </c>
      <c r="U7" s="246" t="s">
        <v>244</v>
      </c>
      <c r="V7" s="197">
        <f t="shared" si="0"/>
        <v>35</v>
      </c>
      <c r="W7" s="207">
        <f t="shared" si="5"/>
        <v>2</v>
      </c>
      <c r="X7" s="213">
        <f t="shared" si="1"/>
        <v>0</v>
      </c>
      <c r="Y7" s="194">
        <f>AVERAGE(C7,G7,M7)</f>
        <v>6.631851851851851</v>
      </c>
      <c r="Z7" s="196">
        <f t="shared" si="8"/>
        <v>0</v>
      </c>
      <c r="AA7" s="196">
        <f t="shared" si="6"/>
        <v>0</v>
      </c>
      <c r="AB7" s="203">
        <f t="shared" si="2"/>
        <v>2</v>
      </c>
      <c r="AC7" s="218" t="s">
        <v>243</v>
      </c>
      <c r="AD7" s="197">
        <f t="shared" si="3"/>
        <v>39</v>
      </c>
      <c r="AE7" s="198">
        <f>AVERAGE(C7,G7,K7,M7,S7)</f>
        <v>7.3791111111111105</v>
      </c>
      <c r="AF7" s="169">
        <v>6</v>
      </c>
      <c r="AG7" s="142" t="s">
        <v>29</v>
      </c>
      <c r="AI7" s="216" t="s">
        <v>671</v>
      </c>
      <c r="AJ7" s="216" t="s">
        <v>25</v>
      </c>
      <c r="AK7" s="216">
        <v>7.04</v>
      </c>
      <c r="AL7" s="216"/>
      <c r="AM7" s="267"/>
      <c r="AN7" s="285" t="s">
        <v>29</v>
      </c>
      <c r="AO7" s="280">
        <v>4.25</v>
      </c>
      <c r="AP7" s="280">
        <v>7.38</v>
      </c>
      <c r="AQ7" s="280">
        <f t="shared" si="7"/>
        <v>5.8149999999999995</v>
      </c>
      <c r="AR7" s="287">
        <v>5</v>
      </c>
      <c r="AS7" s="273"/>
      <c r="AT7" s="285" t="s">
        <v>29</v>
      </c>
      <c r="AU7" s="259">
        <v>48</v>
      </c>
      <c r="AV7" s="259">
        <v>39</v>
      </c>
      <c r="AW7" s="292">
        <f t="shared" si="4"/>
        <v>87</v>
      </c>
      <c r="AX7" s="258"/>
      <c r="AY7" s="258"/>
      <c r="AZ7" s="302" t="s">
        <v>656</v>
      </c>
      <c r="BA7" s="303">
        <v>38</v>
      </c>
      <c r="BB7" s="303">
        <v>57</v>
      </c>
      <c r="BC7" s="304">
        <f>SUM(BA7:BB7)</f>
        <v>95</v>
      </c>
      <c r="BD7" s="7"/>
      <c r="BE7" s="264"/>
    </row>
    <row r="8" spans="1:57" s="52" customFormat="1" ht="18">
      <c r="A8" s="239" t="s">
        <v>22</v>
      </c>
      <c r="B8" s="207">
        <f>COUNT('9 DÍAS (1 UA)'!M11:M105)</f>
        <v>26</v>
      </c>
      <c r="C8" s="240">
        <f>'9 DÍAS (1 UA)'!M107</f>
        <v>4</v>
      </c>
      <c r="D8" s="241">
        <f>COUNT('18 DÍAS (1 UA)'!M9:M23)</f>
        <v>0</v>
      </c>
      <c r="E8" s="242" t="e">
        <f>'18 DÍAS (1 UA)'!M24</f>
        <v>#DIV/0!</v>
      </c>
      <c r="F8" s="207">
        <f>COUNT('9 DÍAS (2 o más UA)'!H7:H141)</f>
        <v>36</v>
      </c>
      <c r="G8" s="240">
        <f>'9 DÍAS (2 o más UA)'!H143</f>
        <v>5.833333333333333</v>
      </c>
      <c r="H8" s="241">
        <f>COUNTIF('18 DÍAS (2 o más UA)'!H7:H8,"&gt;10")</f>
        <v>0</v>
      </c>
      <c r="I8" s="242" t="e">
        <f>'18 DÍAS (2 o más UA)'!H22</f>
        <v>#DIV/0!</v>
      </c>
      <c r="J8" s="243">
        <f>'18 DÍAS (2 o más UA)'!H26</f>
        <v>2</v>
      </c>
      <c r="K8" s="240">
        <f>'18 DÍAS (2 o más UA)'!H25</f>
        <v>7</v>
      </c>
      <c r="L8" s="241">
        <f>CountCcolor('Acceso restringido 9 días'!$B$2,'Acceso restringido 9 días'!H9:H23)</f>
        <v>0</v>
      </c>
      <c r="M8" s="242" t="e">
        <f>'Acceso restringido 9 días'!H24</f>
        <v>#DIV/0!</v>
      </c>
      <c r="N8" s="241">
        <v>0</v>
      </c>
      <c r="O8" s="246"/>
      <c r="P8" s="241">
        <f>COUNT(#REF!)</f>
        <v>0</v>
      </c>
      <c r="Q8" s="242" t="e">
        <f>#REF!</f>
        <v>#REF!</v>
      </c>
      <c r="R8" s="241">
        <v>0</v>
      </c>
      <c r="S8" s="246"/>
      <c r="T8" s="241" t="s">
        <v>243</v>
      </c>
      <c r="U8" s="246" t="s">
        <v>244</v>
      </c>
      <c r="V8" s="197">
        <f t="shared" si="0"/>
        <v>64</v>
      </c>
      <c r="W8" s="196">
        <f t="shared" si="5"/>
        <v>0</v>
      </c>
      <c r="X8" s="213">
        <f t="shared" si="1"/>
        <v>0</v>
      </c>
      <c r="Y8" s="194">
        <f>AVERAGE(C8,G8)</f>
        <v>4.916666666666666</v>
      </c>
      <c r="Z8" s="196">
        <f t="shared" si="8"/>
        <v>0</v>
      </c>
      <c r="AA8" s="196">
        <f t="shared" si="6"/>
        <v>0</v>
      </c>
      <c r="AB8" s="196">
        <f t="shared" si="2"/>
        <v>0</v>
      </c>
      <c r="AC8" s="218" t="s">
        <v>243</v>
      </c>
      <c r="AD8" s="197">
        <f t="shared" si="3"/>
        <v>64</v>
      </c>
      <c r="AE8" s="198">
        <f>AVERAGE(C8,G8,K8)</f>
        <v>5.611111111111111</v>
      </c>
      <c r="AF8" s="169">
        <v>4</v>
      </c>
      <c r="AG8" s="142" t="s">
        <v>22</v>
      </c>
      <c r="AI8" s="216" t="s">
        <v>672</v>
      </c>
      <c r="AJ8" s="216" t="s">
        <v>29</v>
      </c>
      <c r="AK8" s="216">
        <v>7.38</v>
      </c>
      <c r="AL8" s="216"/>
      <c r="AM8" s="267"/>
      <c r="AN8" s="285" t="s">
        <v>22</v>
      </c>
      <c r="AO8" s="280">
        <v>8.01</v>
      </c>
      <c r="AP8" s="280">
        <v>5.61</v>
      </c>
      <c r="AQ8" s="280">
        <f t="shared" si="7"/>
        <v>6.8100000000000005</v>
      </c>
      <c r="AR8" s="286">
        <v>7</v>
      </c>
      <c r="AS8" s="273"/>
      <c r="AT8" s="285" t="s">
        <v>22</v>
      </c>
      <c r="AU8" s="259">
        <v>76</v>
      </c>
      <c r="AV8" s="259">
        <v>64</v>
      </c>
      <c r="AW8" s="292">
        <f t="shared" si="4"/>
        <v>140</v>
      </c>
      <c r="AX8" s="258"/>
      <c r="AY8" s="258"/>
      <c r="AZ8" s="305" t="s">
        <v>657</v>
      </c>
      <c r="BA8" s="281">
        <v>49</v>
      </c>
      <c r="BB8" s="281">
        <v>44</v>
      </c>
      <c r="BC8" s="306">
        <f aca="true" t="shared" si="9" ref="BC8:BC18">SUM(BA8:BB8)</f>
        <v>93</v>
      </c>
      <c r="BD8" s="7"/>
      <c r="BE8" s="264"/>
    </row>
    <row r="9" spans="1:57" s="52" customFormat="1" ht="18">
      <c r="A9" s="239" t="s">
        <v>23</v>
      </c>
      <c r="B9" s="207">
        <f>COUNT('9 DÍAS (1 UA)'!O11:O105)</f>
        <v>17</v>
      </c>
      <c r="C9" s="240">
        <f>'9 DÍAS (1 UA)'!O107</f>
        <v>7</v>
      </c>
      <c r="D9" s="207">
        <f>COUNT('18 DÍAS (1 UA)'!O9:O23)</f>
        <v>1</v>
      </c>
      <c r="E9" s="240">
        <f>'18 DÍAS (1 UA)'!O24</f>
        <v>10</v>
      </c>
      <c r="F9" s="207">
        <f>COUNT('9 DÍAS (2 o más UA)'!I7:I141)</f>
        <v>33</v>
      </c>
      <c r="G9" s="240">
        <f>'9 DÍAS (2 o más UA)'!I143</f>
        <v>7.636363636363637</v>
      </c>
      <c r="H9" s="241">
        <f>COUNTIF('18 DÍAS (2 o más UA)'!I7:I8,"&gt;10")</f>
        <v>0</v>
      </c>
      <c r="I9" s="242" t="e">
        <f>'18 DÍAS (2 o más UA)'!I22</f>
        <v>#DIV/0!</v>
      </c>
      <c r="J9" s="243">
        <f>'18 DÍAS (2 o más UA)'!I26</f>
        <v>2</v>
      </c>
      <c r="K9" s="240">
        <f>'18 DÍAS (2 o más UA)'!I25</f>
        <v>6</v>
      </c>
      <c r="L9" s="241">
        <f>CountCcolor('Acceso restringido 9 días'!$B$2,'Acceso restringido 9 días'!I9:I23)</f>
        <v>0</v>
      </c>
      <c r="M9" s="242" t="e">
        <f>'Acceso restringido 9 días'!I24</f>
        <v>#DIV/0!</v>
      </c>
      <c r="N9" s="241">
        <v>0</v>
      </c>
      <c r="O9" s="246"/>
      <c r="P9" s="241">
        <f>COUNT(#REF!)</f>
        <v>0</v>
      </c>
      <c r="Q9" s="242" t="e">
        <f>#REF!</f>
        <v>#REF!</v>
      </c>
      <c r="R9" s="244">
        <f>CountCcolor('Acceso restringido 18 días '!B3,'Acceso restringido 18 días '!I9:I17)</f>
        <v>1</v>
      </c>
      <c r="S9" s="245">
        <f>'Acceso restringido 18 días '!I22</f>
        <v>8</v>
      </c>
      <c r="T9" s="241" t="s">
        <v>243</v>
      </c>
      <c r="U9" s="246" t="s">
        <v>244</v>
      </c>
      <c r="V9" s="197">
        <f t="shared" si="0"/>
        <v>52</v>
      </c>
      <c r="W9" s="196">
        <f t="shared" si="5"/>
        <v>0</v>
      </c>
      <c r="X9" s="213">
        <f t="shared" si="1"/>
        <v>0</v>
      </c>
      <c r="Y9" s="194">
        <f>AVERAGE(C9,G9)</f>
        <v>7.318181818181818</v>
      </c>
      <c r="Z9" s="202">
        <f t="shared" si="8"/>
        <v>1</v>
      </c>
      <c r="AA9" s="196">
        <f t="shared" si="6"/>
        <v>0</v>
      </c>
      <c r="AB9" s="203">
        <f t="shared" si="2"/>
        <v>1</v>
      </c>
      <c r="AC9" s="194">
        <f>AVERAGE(E9)</f>
        <v>10</v>
      </c>
      <c r="AD9" s="197">
        <f t="shared" si="3"/>
        <v>54</v>
      </c>
      <c r="AE9" s="198">
        <f>AVERAGE(C9,E9,G9,K9,S9)</f>
        <v>7.727272727272728</v>
      </c>
      <c r="AF9" s="169">
        <v>8</v>
      </c>
      <c r="AG9" s="142" t="s">
        <v>23</v>
      </c>
      <c r="AI9" s="216" t="s">
        <v>673</v>
      </c>
      <c r="AJ9" s="216" t="s">
        <v>657</v>
      </c>
      <c r="AK9" s="216">
        <v>7.5</v>
      </c>
      <c r="AL9" s="216"/>
      <c r="AM9" s="267"/>
      <c r="AN9" s="285" t="s">
        <v>23</v>
      </c>
      <c r="AO9" s="280">
        <v>11.17</v>
      </c>
      <c r="AP9" s="280">
        <v>7.73</v>
      </c>
      <c r="AQ9" s="280">
        <f t="shared" si="7"/>
        <v>9.45</v>
      </c>
      <c r="AR9" s="288">
        <v>10</v>
      </c>
      <c r="AS9" s="273"/>
      <c r="AT9" s="285" t="s">
        <v>23</v>
      </c>
      <c r="AU9" s="259">
        <v>27</v>
      </c>
      <c r="AV9" s="259">
        <v>54</v>
      </c>
      <c r="AW9" s="292">
        <f t="shared" si="4"/>
        <v>81</v>
      </c>
      <c r="AX9" s="258"/>
      <c r="AY9" s="258"/>
      <c r="AZ9" s="305" t="s">
        <v>704</v>
      </c>
      <c r="BA9" s="281">
        <v>34</v>
      </c>
      <c r="BB9" s="281">
        <v>34</v>
      </c>
      <c r="BC9" s="306">
        <f t="shared" si="9"/>
        <v>68</v>
      </c>
      <c r="BD9" s="7"/>
      <c r="BE9" s="264"/>
    </row>
    <row r="10" spans="1:57" s="52" customFormat="1" ht="18">
      <c r="A10" s="239" t="s">
        <v>24</v>
      </c>
      <c r="B10" s="207">
        <f>COUNT('9 DÍAS (1 UA)'!Q11:Q105)</f>
        <v>2</v>
      </c>
      <c r="C10" s="240">
        <f>'9 DÍAS (1 UA)'!Q107</f>
        <v>6</v>
      </c>
      <c r="D10" s="241">
        <f>COUNT('18 DÍAS (1 UA)'!Q9:Q23)</f>
        <v>0</v>
      </c>
      <c r="E10" s="242" t="e">
        <f>'18 DÍAS (1 UA)'!K24</f>
        <v>#DIV/0!</v>
      </c>
      <c r="F10" s="207">
        <f>COUNT('9 DÍAS (2 o más UA)'!J7:J141)</f>
        <v>19</v>
      </c>
      <c r="G10" s="240">
        <f>'9 DÍAS (2 o más UA)'!J143</f>
        <v>6.684210526315789</v>
      </c>
      <c r="H10" s="207">
        <f>COUNTIF('18 DÍAS (2 o más UA)'!J7:J20,"&gt;9")</f>
        <v>1</v>
      </c>
      <c r="I10" s="240">
        <f>'18 DÍAS (2 o más UA)'!J22</f>
        <v>10</v>
      </c>
      <c r="J10" s="242">
        <f>'18 DÍAS (2 o más UA)'!J26</f>
        <v>0</v>
      </c>
      <c r="K10" s="242">
        <f>'18 DÍAS (2 o más UA)'!J251</f>
        <v>0</v>
      </c>
      <c r="L10" s="241">
        <f>CountCcolor('Acceso restringido 9 días'!$B$2,'Acceso restringido 9 días'!J9:J23)</f>
        <v>0</v>
      </c>
      <c r="M10" s="242" t="e">
        <f>'Acceso restringido 9 días'!J24</f>
        <v>#DIV/0!</v>
      </c>
      <c r="N10" s="241">
        <v>0</v>
      </c>
      <c r="O10" s="246"/>
      <c r="P10" s="207">
        <f>CountCcolor('Acceso restringido 18 días '!B2,'Acceso restringido 18 días '!J9:J20)</f>
        <v>1</v>
      </c>
      <c r="Q10" s="240">
        <f>'Acceso restringido 18 días '!J21</f>
        <v>10</v>
      </c>
      <c r="R10" s="241">
        <v>0</v>
      </c>
      <c r="S10" s="246"/>
      <c r="T10" s="241" t="s">
        <v>243</v>
      </c>
      <c r="U10" s="246" t="s">
        <v>244</v>
      </c>
      <c r="V10" s="197">
        <f t="shared" si="0"/>
        <v>21</v>
      </c>
      <c r="W10" s="196">
        <f t="shared" si="5"/>
        <v>0</v>
      </c>
      <c r="X10" s="213">
        <f t="shared" si="1"/>
        <v>0</v>
      </c>
      <c r="Y10" s="194">
        <f>AVERAGE(C10,G10)</f>
        <v>6.342105263157895</v>
      </c>
      <c r="Z10" s="202">
        <f t="shared" si="8"/>
        <v>1</v>
      </c>
      <c r="AA10" s="202">
        <f t="shared" si="6"/>
        <v>1</v>
      </c>
      <c r="AB10" s="196">
        <f t="shared" si="2"/>
        <v>0</v>
      </c>
      <c r="AC10" s="194">
        <f>AVERAGE(Q10)</f>
        <v>10</v>
      </c>
      <c r="AD10" s="197">
        <f t="shared" si="3"/>
        <v>23</v>
      </c>
      <c r="AE10" s="198">
        <f>AVERAGE(C10,G10,I10,Q10)</f>
        <v>8.171052631578947</v>
      </c>
      <c r="AF10" s="169">
        <v>10</v>
      </c>
      <c r="AG10" s="142" t="s">
        <v>24</v>
      </c>
      <c r="AI10" s="216" t="s">
        <v>674</v>
      </c>
      <c r="AJ10" s="216" t="s">
        <v>23</v>
      </c>
      <c r="AK10" s="216">
        <v>7.73</v>
      </c>
      <c r="AL10" s="216"/>
      <c r="AM10" s="267"/>
      <c r="AN10" s="285" t="s">
        <v>24</v>
      </c>
      <c r="AO10" s="280">
        <v>4.69</v>
      </c>
      <c r="AP10" s="280">
        <v>8.17</v>
      </c>
      <c r="AQ10" s="280">
        <f t="shared" si="7"/>
        <v>6.43</v>
      </c>
      <c r="AR10" s="286">
        <v>6</v>
      </c>
      <c r="AS10" s="273"/>
      <c r="AT10" s="285" t="s">
        <v>24</v>
      </c>
      <c r="AU10" s="259">
        <v>32</v>
      </c>
      <c r="AV10" s="259">
        <v>23</v>
      </c>
      <c r="AW10" s="292">
        <f t="shared" si="4"/>
        <v>55</v>
      </c>
      <c r="AX10" s="258"/>
      <c r="AY10" s="258"/>
      <c r="AZ10" s="305" t="s">
        <v>21</v>
      </c>
      <c r="BA10" s="281">
        <v>120</v>
      </c>
      <c r="BB10" s="281">
        <v>127</v>
      </c>
      <c r="BC10" s="306">
        <f t="shared" si="9"/>
        <v>247</v>
      </c>
      <c r="BD10" s="7"/>
      <c r="BE10" s="264"/>
    </row>
    <row r="11" spans="1:57" s="52" customFormat="1" ht="18">
      <c r="A11" s="239" t="s">
        <v>25</v>
      </c>
      <c r="B11" s="207">
        <f>COUNT('9 DÍAS (1 UA)'!S11:S105)</f>
        <v>45</v>
      </c>
      <c r="C11" s="240">
        <f>'9 DÍAS (1 UA)'!S107</f>
        <v>2.9555555555555557</v>
      </c>
      <c r="D11" s="241">
        <f>COUNT('18 DÍAS (1 UA)'!S9:S23)</f>
        <v>0</v>
      </c>
      <c r="E11" s="242" t="e">
        <f>'18 DÍAS (1 UA)'!S24</f>
        <v>#DIV/0!</v>
      </c>
      <c r="F11" s="207">
        <f>COUNT('9 DÍAS (2 o más UA)'!K7:K141)</f>
        <v>36</v>
      </c>
      <c r="G11" s="240">
        <f>'9 DÍAS (2 o más UA)'!K143</f>
        <v>5.694444444444445</v>
      </c>
      <c r="H11" s="207">
        <f>COUNTIF('18 DÍAS (2 o más UA)'!K7:K20,"&gt;10")</f>
        <v>2</v>
      </c>
      <c r="I11" s="240">
        <f>'18 DÍAS (2 o más UA)'!K22</f>
        <v>12.5</v>
      </c>
      <c r="J11" s="242">
        <f>'18 DÍAS (2 o más UA)'!K26</f>
        <v>0</v>
      </c>
      <c r="K11" s="242" t="e">
        <f>'18 DÍAS (2 o más UA)'!K25</f>
        <v>#DIV/0!</v>
      </c>
      <c r="L11" s="207">
        <f>CountCcolor('Acceso restringido 9 días'!$B$2,'Acceso restringido 9 días'!K9:K23)</f>
        <v>1</v>
      </c>
      <c r="M11" s="240">
        <f>'Acceso restringido 9 días'!K24</f>
        <v>7</v>
      </c>
      <c r="N11" s="241">
        <v>0</v>
      </c>
      <c r="O11" s="246"/>
      <c r="P11" s="241">
        <f>COUNT(#REF!)</f>
        <v>0</v>
      </c>
      <c r="Q11" s="242" t="e">
        <f>#REF!</f>
        <v>#REF!</v>
      </c>
      <c r="R11" s="241">
        <v>0</v>
      </c>
      <c r="S11" s="246"/>
      <c r="T11" s="241" t="s">
        <v>243</v>
      </c>
      <c r="U11" s="246" t="s">
        <v>244</v>
      </c>
      <c r="V11" s="197">
        <f t="shared" si="0"/>
        <v>81</v>
      </c>
      <c r="W11" s="207">
        <f t="shared" si="5"/>
        <v>1</v>
      </c>
      <c r="X11" s="213">
        <f t="shared" si="1"/>
        <v>0</v>
      </c>
      <c r="Y11" s="194">
        <f>AVERAGE(C11,G11,M11)</f>
        <v>5.216666666666667</v>
      </c>
      <c r="Z11" s="202">
        <f t="shared" si="8"/>
        <v>2</v>
      </c>
      <c r="AA11" s="196">
        <f t="shared" si="6"/>
        <v>0</v>
      </c>
      <c r="AB11" s="196">
        <f t="shared" si="2"/>
        <v>0</v>
      </c>
      <c r="AC11" s="194">
        <f>AVERAGE(I11)</f>
        <v>12.5</v>
      </c>
      <c r="AD11" s="197">
        <f t="shared" si="3"/>
        <v>84</v>
      </c>
      <c r="AE11" s="198">
        <f>AVERAGE(C11,G11,I11,M11)</f>
        <v>7.0375</v>
      </c>
      <c r="AF11" s="169">
        <v>5</v>
      </c>
      <c r="AG11" s="142" t="s">
        <v>25</v>
      </c>
      <c r="AI11" s="216" t="s">
        <v>675</v>
      </c>
      <c r="AJ11" s="216" t="s">
        <v>656</v>
      </c>
      <c r="AK11" s="216">
        <v>8.08</v>
      </c>
      <c r="AL11" s="216"/>
      <c r="AM11" s="267"/>
      <c r="AN11" s="285" t="s">
        <v>25</v>
      </c>
      <c r="AO11" s="280">
        <v>4.24</v>
      </c>
      <c r="AP11" s="280">
        <v>7.04</v>
      </c>
      <c r="AQ11" s="280">
        <f t="shared" si="7"/>
        <v>5.640000000000001</v>
      </c>
      <c r="AR11" s="287">
        <v>4</v>
      </c>
      <c r="AS11" s="273"/>
      <c r="AT11" s="285" t="s">
        <v>25</v>
      </c>
      <c r="AU11" s="259">
        <v>34</v>
      </c>
      <c r="AV11" s="259">
        <v>84</v>
      </c>
      <c r="AW11" s="292">
        <f t="shared" si="4"/>
        <v>118</v>
      </c>
      <c r="AX11" s="258"/>
      <c r="AY11" s="258"/>
      <c r="AZ11" s="305" t="s">
        <v>29</v>
      </c>
      <c r="BA11" s="281">
        <v>48</v>
      </c>
      <c r="BB11" s="281">
        <v>39</v>
      </c>
      <c r="BC11" s="306">
        <f t="shared" si="9"/>
        <v>87</v>
      </c>
      <c r="BD11" s="7"/>
      <c r="BE11" s="264"/>
    </row>
    <row r="12" spans="1:57" s="52" customFormat="1" ht="18">
      <c r="A12" s="239" t="s">
        <v>26</v>
      </c>
      <c r="B12" s="207">
        <f>COUNT('9 DÍAS (1 UA)'!U11:U105)</f>
        <v>76</v>
      </c>
      <c r="C12" s="240">
        <f>'9 DÍAS (1 UA)'!U107</f>
        <v>6.815789473684211</v>
      </c>
      <c r="D12" s="207">
        <f>COUNT('18 DÍAS (1 UA)'!U9:U23)</f>
        <v>10</v>
      </c>
      <c r="E12" s="240">
        <f>'18 DÍAS (1 UA)'!U24</f>
        <v>16.3</v>
      </c>
      <c r="F12" s="207">
        <f>COUNT('9 DÍAS (2 o más UA)'!L7:L141)</f>
        <v>54</v>
      </c>
      <c r="G12" s="240">
        <f>'9 DÍAS (2 o más UA)'!L143</f>
        <v>7.62962962962963</v>
      </c>
      <c r="H12" s="207">
        <f>COUNTIF('18 DÍAS (2 o más UA)'!L7:L20,"&gt;10")</f>
        <v>2</v>
      </c>
      <c r="I12" s="240">
        <f>'18 DÍAS (2 o más UA)'!L22</f>
        <v>13.5</v>
      </c>
      <c r="J12" s="243">
        <f>'18 DÍAS (2 o más UA)'!L26</f>
        <v>1</v>
      </c>
      <c r="K12" s="240">
        <f>'18 DÍAS (2 o más UA)'!L25</f>
        <v>9</v>
      </c>
      <c r="L12" s="207">
        <f>CountCcolor('Acceso restringido 9 días'!$B$2,'Acceso restringido 9 días'!L9:L23)</f>
        <v>3</v>
      </c>
      <c r="M12" s="240">
        <f>'Acceso restringido 9 días'!L24</f>
        <v>8</v>
      </c>
      <c r="N12" s="244">
        <f>CountCcolor('Acceso restringido 9 días'!B3,'Acceso restringido 9 días'!L9:L20)</f>
        <v>1</v>
      </c>
      <c r="O12" s="245">
        <f>'Acceso restringido 9 días'!L25</f>
        <v>9</v>
      </c>
      <c r="P12" s="207">
        <f>CountCcolor('Acceso restringido 18 días '!B2,'Acceso restringido 18 días '!L9:L19)</f>
        <v>7</v>
      </c>
      <c r="Q12" s="240">
        <f>'Acceso restringido 18 días '!L21</f>
        <v>17.571428571428573</v>
      </c>
      <c r="R12" s="241">
        <v>0</v>
      </c>
      <c r="S12" s="246"/>
      <c r="T12" s="241" t="s">
        <v>243</v>
      </c>
      <c r="U12" s="246" t="s">
        <v>244</v>
      </c>
      <c r="V12" s="197">
        <f t="shared" si="0"/>
        <v>131</v>
      </c>
      <c r="W12" s="207">
        <f t="shared" si="5"/>
        <v>3</v>
      </c>
      <c r="X12" s="212">
        <f t="shared" si="1"/>
        <v>1</v>
      </c>
      <c r="Y12" s="194">
        <f>AVERAGE(C12,G12,M12)</f>
        <v>7.48180636777128</v>
      </c>
      <c r="Z12" s="202">
        <f t="shared" si="8"/>
        <v>12</v>
      </c>
      <c r="AA12" s="202">
        <f t="shared" si="6"/>
        <v>7</v>
      </c>
      <c r="AB12" s="196">
        <f t="shared" si="2"/>
        <v>0</v>
      </c>
      <c r="AC12" s="194">
        <f>AVERAGE(E12,I12,Q12)</f>
        <v>15.790476190476191</v>
      </c>
      <c r="AD12" s="197">
        <f t="shared" si="3"/>
        <v>154</v>
      </c>
      <c r="AE12" s="198">
        <f>AVERAGE(C12,E12,G12,I12,K12,M12,O12,Q12)</f>
        <v>10.9771059593428</v>
      </c>
      <c r="AF12" s="169">
        <v>11</v>
      </c>
      <c r="AG12" s="142" t="s">
        <v>26</v>
      </c>
      <c r="AI12" s="216" t="s">
        <v>676</v>
      </c>
      <c r="AJ12" s="216" t="s">
        <v>24</v>
      </c>
      <c r="AK12" s="216">
        <v>8.17</v>
      </c>
      <c r="AL12" s="216"/>
      <c r="AM12" s="267"/>
      <c r="AN12" s="285" t="s">
        <v>26</v>
      </c>
      <c r="AO12" s="280">
        <v>8.89</v>
      </c>
      <c r="AP12" s="280">
        <v>10.98</v>
      </c>
      <c r="AQ12" s="280">
        <f t="shared" si="7"/>
        <v>9.935</v>
      </c>
      <c r="AR12" s="288">
        <v>11</v>
      </c>
      <c r="AS12" s="273"/>
      <c r="AT12" s="285" t="s">
        <v>26</v>
      </c>
      <c r="AU12" s="259">
        <v>138</v>
      </c>
      <c r="AV12" s="259">
        <v>154</v>
      </c>
      <c r="AW12" s="292">
        <f t="shared" si="4"/>
        <v>292</v>
      </c>
      <c r="AX12" s="258"/>
      <c r="AY12" s="258"/>
      <c r="AZ12" s="305" t="s">
        <v>22</v>
      </c>
      <c r="BA12" s="281">
        <v>76</v>
      </c>
      <c r="BB12" s="281">
        <v>64</v>
      </c>
      <c r="BC12" s="306">
        <f t="shared" si="9"/>
        <v>140</v>
      </c>
      <c r="BD12" s="7"/>
      <c r="BE12" s="264"/>
    </row>
    <row r="13" spans="1:57" s="52" customFormat="1" ht="18">
      <c r="A13" s="239" t="s">
        <v>27</v>
      </c>
      <c r="B13" s="207">
        <f>COUNT('9 DÍAS (1 UA)'!W11:W105)</f>
        <v>5</v>
      </c>
      <c r="C13" s="240">
        <f>'9 DÍAS (1 UA)'!W107</f>
        <v>1.6</v>
      </c>
      <c r="D13" s="241">
        <f>COUNT('18 DÍAS (1 UA)'!W9:W23)</f>
        <v>0</v>
      </c>
      <c r="E13" s="242" t="e">
        <f>'18 DÍAS (1 UA)'!W24</f>
        <v>#DIV/0!</v>
      </c>
      <c r="F13" s="207">
        <f>COUNT('9 DÍAS (2 o más UA)'!M7:M141)</f>
        <v>17</v>
      </c>
      <c r="G13" s="240">
        <f>'9 DÍAS (2 o más UA)'!M143</f>
        <v>6.470588235294118</v>
      </c>
      <c r="H13" s="241">
        <f>COUNTIF('18 DÍAS (2 o más UA)'!M7:M8,"&gt;10")</f>
        <v>0</v>
      </c>
      <c r="I13" s="242" t="e">
        <f>'18 DÍAS (2 o más UA)'!M22</f>
        <v>#DIV/0!</v>
      </c>
      <c r="J13" s="243">
        <f>'18 DÍAS (2 o más UA)'!M26</f>
        <v>1</v>
      </c>
      <c r="K13" s="240">
        <f>'18 DÍAS (2 o más UA)'!M25</f>
        <v>0</v>
      </c>
      <c r="L13" s="241">
        <f>CountCcolor('Acceso restringido 9 días'!$B$2,'Acceso restringido 9 días'!M9:M23)</f>
        <v>0</v>
      </c>
      <c r="M13" s="242" t="e">
        <f>'Acceso restringido 9 días'!M24</f>
        <v>#DIV/0!</v>
      </c>
      <c r="N13" s="241">
        <v>0</v>
      </c>
      <c r="O13" s="246"/>
      <c r="P13" s="241">
        <f>COUNT(#REF!)</f>
        <v>0</v>
      </c>
      <c r="Q13" s="242" t="e">
        <f>#REF!</f>
        <v>#REF!</v>
      </c>
      <c r="R13" s="241">
        <v>0</v>
      </c>
      <c r="S13" s="246"/>
      <c r="T13" s="241" t="s">
        <v>243</v>
      </c>
      <c r="U13" s="246" t="s">
        <v>244</v>
      </c>
      <c r="V13" s="197">
        <f t="shared" si="0"/>
        <v>23</v>
      </c>
      <c r="W13" s="196">
        <f t="shared" si="5"/>
        <v>0</v>
      </c>
      <c r="X13" s="213">
        <f t="shared" si="1"/>
        <v>0</v>
      </c>
      <c r="Y13" s="194">
        <f>AVERAGE(C13,G13)</f>
        <v>4.035294117647059</v>
      </c>
      <c r="Z13" s="196">
        <f t="shared" si="8"/>
        <v>0</v>
      </c>
      <c r="AA13" s="196">
        <f t="shared" si="6"/>
        <v>0</v>
      </c>
      <c r="AB13" s="196">
        <f t="shared" si="2"/>
        <v>0</v>
      </c>
      <c r="AC13" s="218" t="s">
        <v>243</v>
      </c>
      <c r="AD13" s="197">
        <f t="shared" si="3"/>
        <v>23</v>
      </c>
      <c r="AE13" s="198">
        <f>AVERAGE(C13,G13,K13)</f>
        <v>2.6901960784313723</v>
      </c>
      <c r="AF13" s="169">
        <v>2</v>
      </c>
      <c r="AG13" s="142" t="s">
        <v>27</v>
      </c>
      <c r="AI13" s="214" t="s">
        <v>677</v>
      </c>
      <c r="AJ13" s="214" t="s">
        <v>26</v>
      </c>
      <c r="AK13" s="214">
        <v>10.98</v>
      </c>
      <c r="AL13" s="214"/>
      <c r="AM13" s="268"/>
      <c r="AN13" s="285" t="s">
        <v>27</v>
      </c>
      <c r="AO13" s="280">
        <v>6</v>
      </c>
      <c r="AP13" s="280">
        <v>2.69</v>
      </c>
      <c r="AQ13" s="280">
        <f t="shared" si="7"/>
        <v>4.345</v>
      </c>
      <c r="AR13" s="287">
        <v>2</v>
      </c>
      <c r="AS13" s="273"/>
      <c r="AT13" s="285" t="s">
        <v>27</v>
      </c>
      <c r="AU13" s="259">
        <v>17</v>
      </c>
      <c r="AV13" s="259">
        <v>23</v>
      </c>
      <c r="AW13" s="292">
        <f t="shared" si="4"/>
        <v>40</v>
      </c>
      <c r="AX13" s="258"/>
      <c r="AY13" s="258"/>
      <c r="AZ13" s="305" t="s">
        <v>23</v>
      </c>
      <c r="BA13" s="281">
        <v>27</v>
      </c>
      <c r="BB13" s="281">
        <v>54</v>
      </c>
      <c r="BC13" s="306">
        <f t="shared" si="9"/>
        <v>81</v>
      </c>
      <c r="BD13" s="7"/>
      <c r="BE13" s="264"/>
    </row>
    <row r="14" spans="1:57" s="52" customFormat="1" ht="18.75" thickBot="1">
      <c r="A14" s="239" t="s">
        <v>147</v>
      </c>
      <c r="B14" s="207">
        <f>COUNT('9 DÍAS (1 UA)'!Y11:Y105)</f>
        <v>25</v>
      </c>
      <c r="C14" s="240">
        <f>'9 DÍAS (1 UA)'!Y107</f>
        <v>4.64</v>
      </c>
      <c r="D14" s="241">
        <f>COUNT('18 DÍAS (1 UA)'!Y9:Y23)</f>
        <v>0</v>
      </c>
      <c r="E14" s="242" t="e">
        <f>'18 DÍAS (1 UA)'!Y24</f>
        <v>#DIV/0!</v>
      </c>
      <c r="F14" s="207">
        <f>COUNT('9 DÍAS (2 o más UA)'!N7:N141)</f>
        <v>14</v>
      </c>
      <c r="G14" s="240">
        <f>'9 DÍAS (2 o más UA)'!N143</f>
        <v>1.5</v>
      </c>
      <c r="H14" s="241">
        <f>COUNTIF('18 DÍAS (2 o más UA)'!N7:N8,"&gt;10")</f>
        <v>0</v>
      </c>
      <c r="I14" s="242" t="e">
        <f>'18 DÍAS (2 o más UA)'!N22</f>
        <v>#DIV/0!</v>
      </c>
      <c r="J14" s="242">
        <f>'18 DÍAS (2 o más UA)'!N26</f>
        <v>0</v>
      </c>
      <c r="K14" s="242" t="e">
        <f>'18 DÍAS (2 o más UA)'!N25</f>
        <v>#DIV/0!</v>
      </c>
      <c r="L14" s="241">
        <f>CountCcolor('Acceso restringido 9 días'!$B$2,'Acceso restringido 9 días'!N9:N23)</f>
        <v>0</v>
      </c>
      <c r="M14" s="242" t="e">
        <f>'Acceso restringido 9 días'!N24</f>
        <v>#DIV/0!</v>
      </c>
      <c r="N14" s="244">
        <f>CountCcolor('Acceso restringido 9 días'!B3,'Acceso restringido 9 días'!N9:N20)</f>
        <v>1</v>
      </c>
      <c r="O14" s="245">
        <f>'Acceso restringido 9 días'!N25</f>
        <v>0</v>
      </c>
      <c r="P14" s="241">
        <f>COUNT(#REF!)</f>
        <v>0</v>
      </c>
      <c r="Q14" s="242" t="e">
        <f>#REF!</f>
        <v>#REF!</v>
      </c>
      <c r="R14" s="241">
        <v>0</v>
      </c>
      <c r="S14" s="242"/>
      <c r="T14" s="207">
        <f>COUNT('3 DÍAS (UT)'!E7:E480)</f>
        <v>468</v>
      </c>
      <c r="U14" s="247">
        <f>'3 DÍAS (UT)'!E481</f>
        <v>0.2948717948717949</v>
      </c>
      <c r="V14" s="197">
        <f t="shared" si="0"/>
        <v>39</v>
      </c>
      <c r="W14" s="196">
        <f t="shared" si="5"/>
        <v>0</v>
      </c>
      <c r="X14" s="212">
        <f t="shared" si="1"/>
        <v>1</v>
      </c>
      <c r="Y14" s="199">
        <f>AVERAGE(C14,G14)</f>
        <v>3.07</v>
      </c>
      <c r="Z14" s="196">
        <f t="shared" si="8"/>
        <v>0</v>
      </c>
      <c r="AA14" s="196">
        <f t="shared" si="6"/>
        <v>0</v>
      </c>
      <c r="AB14" s="196">
        <f t="shared" si="2"/>
        <v>0</v>
      </c>
      <c r="AC14" s="218" t="s">
        <v>243</v>
      </c>
      <c r="AD14" s="197">
        <f t="shared" si="3"/>
        <v>40</v>
      </c>
      <c r="AE14" s="200">
        <f>AVERAGE(C14,G14,O14)</f>
        <v>2.0466666666666664</v>
      </c>
      <c r="AF14" s="169">
        <v>1</v>
      </c>
      <c r="AG14" s="146" t="s">
        <v>147</v>
      </c>
      <c r="AI14" s="214" t="s">
        <v>678</v>
      </c>
      <c r="AJ14" s="214" t="s">
        <v>21</v>
      </c>
      <c r="AK14" s="214">
        <v>11.69</v>
      </c>
      <c r="AL14" s="214"/>
      <c r="AM14" s="268"/>
      <c r="AN14" s="285" t="s">
        <v>147</v>
      </c>
      <c r="AO14" s="280">
        <v>1.2</v>
      </c>
      <c r="AP14" s="280">
        <v>2</v>
      </c>
      <c r="AQ14" s="280">
        <f t="shared" si="7"/>
        <v>1.6</v>
      </c>
      <c r="AR14" s="291">
        <v>1</v>
      </c>
      <c r="AS14" s="273"/>
      <c r="AT14" s="285" t="s">
        <v>147</v>
      </c>
      <c r="AU14" s="259">
        <v>19</v>
      </c>
      <c r="AV14" s="259">
        <v>40</v>
      </c>
      <c r="AW14" s="292">
        <f t="shared" si="4"/>
        <v>59</v>
      </c>
      <c r="AX14" s="258"/>
      <c r="AY14" s="258"/>
      <c r="AZ14" s="305" t="s">
        <v>24</v>
      </c>
      <c r="BA14" s="281">
        <v>32</v>
      </c>
      <c r="BB14" s="281">
        <v>23</v>
      </c>
      <c r="BC14" s="306">
        <f t="shared" si="9"/>
        <v>55</v>
      </c>
      <c r="BD14" s="7"/>
      <c r="BE14" s="264"/>
    </row>
    <row r="15" spans="1:59" s="14" customFormat="1" ht="26.25" thickBot="1">
      <c r="A15" s="248" t="s">
        <v>695</v>
      </c>
      <c r="B15" s="249">
        <f>SUM(B3:B14)</f>
        <v>301</v>
      </c>
      <c r="C15" s="250">
        <f>AVERAGE(C3:C14)</f>
        <v>5.2870805802384755</v>
      </c>
      <c r="D15" s="249">
        <f>SUM(D3:D14)</f>
        <v>13</v>
      </c>
      <c r="E15" s="250">
        <f>AVERAGE(E9,E12)</f>
        <v>13.15</v>
      </c>
      <c r="F15" s="249">
        <f>SUM(F3:F14)</f>
        <v>376</v>
      </c>
      <c r="G15" s="250">
        <f>AVERAGE(G3:G14)</f>
        <v>6.0272244137383355</v>
      </c>
      <c r="H15" s="249">
        <f>SUM(H3:H14)</f>
        <v>11</v>
      </c>
      <c r="I15" s="251">
        <f>AVERAGE(I3,I6,I12)</f>
        <v>15.333333333333334</v>
      </c>
      <c r="J15" s="252">
        <f>SUM(J3:J5,J7:J9,J12:J13)</f>
        <v>12</v>
      </c>
      <c r="K15" s="251">
        <f>AVERAGE(K3:K5,K7:K9,K12:K13)</f>
        <v>5.708333333333334</v>
      </c>
      <c r="L15" s="249">
        <f>SUM(L3:L14)</f>
        <v>12</v>
      </c>
      <c r="M15" s="250">
        <f>AVERAGE(M5:M7,M11:M12)</f>
        <v>8.05</v>
      </c>
      <c r="N15" s="249">
        <f>SUM(N3:N14)</f>
        <v>5</v>
      </c>
      <c r="O15" s="250">
        <f>AVERAGE(O3,O6,O12,O14)</f>
        <v>5.25</v>
      </c>
      <c r="P15" s="249">
        <f>SUM(P3:P14)</f>
        <v>10</v>
      </c>
      <c r="Q15" s="250">
        <f>AVERAGE(Q6,Q10,Q12)</f>
        <v>15.19047619047619</v>
      </c>
      <c r="R15" s="249">
        <f>SUM(R3:R14)</f>
        <v>3</v>
      </c>
      <c r="S15" s="250">
        <f>AVERAGE(S7,S9)</f>
        <v>10</v>
      </c>
      <c r="T15" s="249">
        <f>SUM(T14)</f>
        <v>468</v>
      </c>
      <c r="U15" s="250">
        <f>(U14)</f>
        <v>0.2948717948717949</v>
      </c>
      <c r="V15" s="205">
        <f>SUM(V3:V14)</f>
        <v>689</v>
      </c>
      <c r="W15" s="205">
        <f>SUM(W3:W14)</f>
        <v>12</v>
      </c>
      <c r="X15" s="205">
        <f>SUM(X3:X14)</f>
        <v>5</v>
      </c>
      <c r="Y15" s="204">
        <f>AVERAGE(Y3:Y14)</f>
        <v>6.074747799455227</v>
      </c>
      <c r="Z15" s="205">
        <f>SUM(Z3:Z14)</f>
        <v>24</v>
      </c>
      <c r="AA15" s="205">
        <f>SUM(AA3:AA14)</f>
        <v>10</v>
      </c>
      <c r="AB15" s="205">
        <f>SUM(AB3:AB14)</f>
        <v>3</v>
      </c>
      <c r="AC15" s="204">
        <f>AVERAGE(AC3:AC14)</f>
        <v>13.242857142857142</v>
      </c>
      <c r="AD15" s="205">
        <f>SUM(AD3:AD14)</f>
        <v>743</v>
      </c>
      <c r="AE15" s="206">
        <f>AVERAGE(AE3:AE14)</f>
        <v>7.0177093952509315</v>
      </c>
      <c r="AF15" s="164"/>
      <c r="AG15" s="163"/>
      <c r="AM15" s="269"/>
      <c r="AN15" s="289" t="s">
        <v>16</v>
      </c>
      <c r="AO15" s="290">
        <f>AVERAGE(AO3:AO14)</f>
        <v>6.7475</v>
      </c>
      <c r="AP15" s="290">
        <f>AVERAGE(AP3:AP14)</f>
        <v>7.011666666666668</v>
      </c>
      <c r="AQ15" s="290">
        <f>AVERAGE(AO3:AP14)</f>
        <v>6.879583333333333</v>
      </c>
      <c r="AR15" s="273"/>
      <c r="AS15" s="273"/>
      <c r="AT15" s="293" t="s">
        <v>708</v>
      </c>
      <c r="AU15" s="260">
        <v>282</v>
      </c>
      <c r="AV15" s="260">
        <v>468</v>
      </c>
      <c r="AW15" s="294">
        <f>SUM(AU15:AV15)</f>
        <v>750</v>
      </c>
      <c r="AX15" s="258"/>
      <c r="AY15" s="270"/>
      <c r="AZ15" s="305" t="s">
        <v>25</v>
      </c>
      <c r="BA15" s="281">
        <v>34</v>
      </c>
      <c r="BB15" s="281">
        <v>84</v>
      </c>
      <c r="BC15" s="306">
        <f t="shared" si="9"/>
        <v>118</v>
      </c>
      <c r="BD15" s="7"/>
      <c r="BE15" s="271"/>
      <c r="BG15" s="52"/>
    </row>
    <row r="16" spans="1:59" s="167" customFormat="1" ht="19.5">
      <c r="A16" s="166" t="s">
        <v>616</v>
      </c>
      <c r="B16" s="254">
        <f>SUM(B3:B14)</f>
        <v>301</v>
      </c>
      <c r="D16" s="254">
        <f>SUM(D3:D14)</f>
        <v>13</v>
      </c>
      <c r="F16" s="254">
        <f>COUNT('9 DÍAS (2 o más UA)'!B7:B141)</f>
        <v>113</v>
      </c>
      <c r="H16" s="254">
        <f>COUNT('18 DÍAS (2 o más UA)'!B7:B20)</f>
        <v>7</v>
      </c>
      <c r="J16" s="255">
        <v>12</v>
      </c>
      <c r="L16" s="254">
        <f>COUNT('Acceso restringido 9 días'!B9:B22)</f>
        <v>12</v>
      </c>
      <c r="N16" s="255">
        <v>5</v>
      </c>
      <c r="P16" s="254">
        <f>COUNT('Acceso restringido 18 días '!B9:B20)</f>
        <v>10</v>
      </c>
      <c r="R16" s="255">
        <v>3</v>
      </c>
      <c r="T16" s="255">
        <f>COUNT('3 DÍAS (UT)'!D7:D480)</f>
        <v>468</v>
      </c>
      <c r="V16" s="253">
        <f>SUM(B16+F16)</f>
        <v>414</v>
      </c>
      <c r="W16" s="253">
        <f>SUM(W3:W14)</f>
        <v>12</v>
      </c>
      <c r="X16" s="256">
        <v>0</v>
      </c>
      <c r="Y16" s="28"/>
      <c r="Z16" s="253">
        <f>SUM(D16+H16)</f>
        <v>20</v>
      </c>
      <c r="AA16" s="253">
        <f>SUM(AA3:AA14)</f>
        <v>10</v>
      </c>
      <c r="AB16" s="256">
        <v>0</v>
      </c>
      <c r="AC16" s="28"/>
      <c r="AD16" s="257">
        <f>SUM(B16,D16,F16,H16,L16,P16)</f>
        <v>456</v>
      </c>
      <c r="AE16" s="257">
        <f>SUM(AD16,T16)</f>
        <v>924</v>
      </c>
      <c r="AF16" s="170"/>
      <c r="AM16" s="272"/>
      <c r="AN16" s="273"/>
      <c r="AO16" s="273"/>
      <c r="AP16" s="273"/>
      <c r="AQ16" s="273"/>
      <c r="AR16" s="273"/>
      <c r="AS16" s="273"/>
      <c r="AT16" s="295" t="s">
        <v>655</v>
      </c>
      <c r="AU16" s="261">
        <f>SUM(AU3:AU15)</f>
        <v>914</v>
      </c>
      <c r="AV16" s="261">
        <f>SUM(AV3:AV15)</f>
        <v>1211</v>
      </c>
      <c r="AW16" s="296">
        <f>SUM(AW3:AW15)</f>
        <v>2125</v>
      </c>
      <c r="AX16" s="258"/>
      <c r="AY16" s="273"/>
      <c r="AZ16" s="305" t="s">
        <v>26</v>
      </c>
      <c r="BA16" s="281">
        <v>138</v>
      </c>
      <c r="BB16" s="281">
        <v>154</v>
      </c>
      <c r="BC16" s="306">
        <f t="shared" si="9"/>
        <v>292</v>
      </c>
      <c r="BD16" s="273"/>
      <c r="BE16" s="274"/>
      <c r="BG16" s="52"/>
    </row>
    <row r="17" spans="30:59" ht="19.5" thickBot="1">
      <c r="AD17">
        <f>SUM(B14,D14,F14,H14,L14,N14,P14,R14,T14)</f>
        <v>508</v>
      </c>
      <c r="AE17" s="208">
        <f>AVERAGE(C14,G14,O14,U14)</f>
        <v>1.6087179487179486</v>
      </c>
      <c r="AF17" s="208"/>
      <c r="AM17" s="275"/>
      <c r="AN17" s="7"/>
      <c r="AO17" s="7"/>
      <c r="AP17" s="7"/>
      <c r="AQ17" s="7"/>
      <c r="AR17" s="7"/>
      <c r="AS17" s="7"/>
      <c r="AT17" s="310" t="s">
        <v>691</v>
      </c>
      <c r="AU17" s="310">
        <f>SUM(AU3:AU14)</f>
        <v>632</v>
      </c>
      <c r="AV17" s="310">
        <f>SUM(AV3:AV14)</f>
        <v>743</v>
      </c>
      <c r="AW17" s="310">
        <f>SUM(AW3:AW14)</f>
        <v>1375</v>
      </c>
      <c r="AX17" s="7"/>
      <c r="AY17" s="7"/>
      <c r="AZ17" s="305" t="s">
        <v>27</v>
      </c>
      <c r="BA17" s="281">
        <v>17</v>
      </c>
      <c r="BB17" s="281">
        <v>23</v>
      </c>
      <c r="BC17" s="306">
        <f t="shared" si="9"/>
        <v>40</v>
      </c>
      <c r="BD17" s="7"/>
      <c r="BE17" s="276"/>
      <c r="BG17" s="52"/>
    </row>
    <row r="18" spans="5:59" ht="15.75">
      <c r="E18" s="182">
        <f>AVERAGE(C15,E15,G15,I15)</f>
        <v>9.949409581827537</v>
      </c>
      <c r="G18" s="182">
        <f>AVERAGE(C15,G15)</f>
        <v>5.657152496988406</v>
      </c>
      <c r="I18" s="182">
        <f>AVERAGE(E15,I15)</f>
        <v>14.241666666666667</v>
      </c>
      <c r="J18" s="182"/>
      <c r="K18" s="182"/>
      <c r="AM18" s="275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305" t="s">
        <v>147</v>
      </c>
      <c r="BA18" s="281">
        <v>19</v>
      </c>
      <c r="BB18" s="281">
        <v>40</v>
      </c>
      <c r="BC18" s="306">
        <f t="shared" si="9"/>
        <v>59</v>
      </c>
      <c r="BD18" s="7"/>
      <c r="BE18" s="276"/>
      <c r="BG18" s="52"/>
    </row>
    <row r="19" spans="5:59" ht="45.75" thickBot="1">
      <c r="E19" s="182"/>
      <c r="G19" s="182"/>
      <c r="I19" s="182"/>
      <c r="J19" s="182"/>
      <c r="K19" s="182"/>
      <c r="AM19" s="275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307" t="s">
        <v>705</v>
      </c>
      <c r="BA19" s="308">
        <f>SUM(BA7:BA18)</f>
        <v>632</v>
      </c>
      <c r="BB19" s="308">
        <f>SUM(BB7:BB18)</f>
        <v>743</v>
      </c>
      <c r="BC19" s="309">
        <f>SUM(BC7:BC18)</f>
        <v>1375</v>
      </c>
      <c r="BD19" s="7"/>
      <c r="BE19" s="276"/>
      <c r="BG19" s="52"/>
    </row>
    <row r="20" spans="33:57" ht="15.75" thickBot="1">
      <c r="AG20" s="165"/>
      <c r="AM20" s="277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9"/>
    </row>
    <row r="21" ht="15"/>
    <row r="22" ht="15"/>
    <row r="23" spans="40:43" ht="18" customHeight="1">
      <c r="AN23" s="408" t="s">
        <v>709</v>
      </c>
      <c r="AO23" s="408"/>
      <c r="AP23" s="408"/>
      <c r="AQ23" s="408"/>
    </row>
    <row r="24" spans="40:43" ht="16.5">
      <c r="AN24" s="312" t="s">
        <v>711</v>
      </c>
      <c r="AO24" s="312" t="s">
        <v>712</v>
      </c>
      <c r="AP24" s="312" t="s">
        <v>651</v>
      </c>
      <c r="AQ24" s="312" t="s">
        <v>713</v>
      </c>
    </row>
    <row r="25" spans="40:43" ht="16.5">
      <c r="AN25" s="317" t="s">
        <v>656</v>
      </c>
      <c r="AO25" s="311">
        <v>3</v>
      </c>
      <c r="AP25" s="315">
        <f>AO25*100/AQ25</f>
        <v>3.1578947368421053</v>
      </c>
      <c r="AQ25" s="281">
        <v>95</v>
      </c>
    </row>
    <row r="26" spans="40:43" ht="16.5">
      <c r="AN26" s="317" t="s">
        <v>657</v>
      </c>
      <c r="AO26" s="311">
        <v>1</v>
      </c>
      <c r="AP26" s="315">
        <f>AO26*100/AQ26</f>
        <v>1.075268817204301</v>
      </c>
      <c r="AQ26" s="281">
        <v>93</v>
      </c>
    </row>
    <row r="27" spans="40:43" ht="16.5">
      <c r="AN27" s="317" t="s">
        <v>666</v>
      </c>
      <c r="AO27" s="311">
        <v>0</v>
      </c>
      <c r="AP27" s="316">
        <f>AO27*100/AQ27</f>
        <v>0</v>
      </c>
      <c r="AQ27" s="281">
        <v>68</v>
      </c>
    </row>
    <row r="28" spans="40:43" ht="16.5">
      <c r="AN28" s="317" t="s">
        <v>21</v>
      </c>
      <c r="AO28" s="311">
        <v>14</v>
      </c>
      <c r="AP28" s="315">
        <f>AO28*100/AQ28</f>
        <v>5.668016194331984</v>
      </c>
      <c r="AQ28" s="281">
        <v>247</v>
      </c>
    </row>
    <row r="29" spans="40:43" ht="16.5">
      <c r="AN29" s="317" t="s">
        <v>29</v>
      </c>
      <c r="AO29" s="311">
        <v>0</v>
      </c>
      <c r="AP29" s="316">
        <v>0</v>
      </c>
      <c r="AQ29" s="281">
        <v>87</v>
      </c>
    </row>
    <row r="30" spans="40:43" ht="16.5">
      <c r="AN30" s="317" t="s">
        <v>22</v>
      </c>
      <c r="AO30" s="311">
        <v>4</v>
      </c>
      <c r="AP30" s="315">
        <f>AO30*100/AQ30</f>
        <v>2.857142857142857</v>
      </c>
      <c r="AQ30" s="281">
        <v>140</v>
      </c>
    </row>
    <row r="31" spans="40:43" ht="16.5">
      <c r="AN31" s="317" t="s">
        <v>23</v>
      </c>
      <c r="AO31" s="311">
        <v>9</v>
      </c>
      <c r="AP31" s="315">
        <f>AO31*100/AQ31</f>
        <v>11.11111111111111</v>
      </c>
      <c r="AQ31" s="281">
        <v>81</v>
      </c>
    </row>
    <row r="32" spans="40:43" ht="16.5">
      <c r="AN32" s="317" t="s">
        <v>24</v>
      </c>
      <c r="AO32" s="311">
        <v>0</v>
      </c>
      <c r="AP32" s="316">
        <v>0</v>
      </c>
      <c r="AQ32" s="281">
        <v>55</v>
      </c>
    </row>
    <row r="33" spans="40:43" ht="16.5">
      <c r="AN33" s="317" t="s">
        <v>25</v>
      </c>
      <c r="AO33" s="311">
        <v>2</v>
      </c>
      <c r="AP33" s="315">
        <f>AO33*100/AQ33</f>
        <v>1.694915254237288</v>
      </c>
      <c r="AQ33" s="281">
        <v>118</v>
      </c>
    </row>
    <row r="34" spans="40:43" ht="16.5">
      <c r="AN34" s="317" t="s">
        <v>26</v>
      </c>
      <c r="AO34" s="311">
        <v>25</v>
      </c>
      <c r="AP34" s="315">
        <f>AO34*100/AQ34</f>
        <v>8.561643835616438</v>
      </c>
      <c r="AQ34" s="281">
        <v>292</v>
      </c>
    </row>
    <row r="35" spans="40:43" ht="16.5">
      <c r="AN35" s="317" t="s">
        <v>27</v>
      </c>
      <c r="AO35" s="311">
        <v>0</v>
      </c>
      <c r="AP35" s="316">
        <v>0</v>
      </c>
      <c r="AQ35" s="281">
        <v>40</v>
      </c>
    </row>
    <row r="36" spans="40:43" ht="16.5">
      <c r="AN36" s="317" t="s">
        <v>147</v>
      </c>
      <c r="AO36" s="311">
        <v>0</v>
      </c>
      <c r="AP36" s="316">
        <v>0</v>
      </c>
      <c r="AQ36" s="281">
        <v>59</v>
      </c>
    </row>
    <row r="37" spans="40:43" ht="33.75" thickBot="1">
      <c r="AN37" s="313" t="s">
        <v>710</v>
      </c>
      <c r="AO37" s="313">
        <f>SUM(AO25:AO36)</f>
        <v>58</v>
      </c>
      <c r="AP37" s="318">
        <f>AO37*100/AQ37</f>
        <v>4.218181818181818</v>
      </c>
      <c r="AQ37" s="314">
        <v>1375</v>
      </c>
    </row>
    <row r="48" ht="15">
      <c r="E48" s="182"/>
    </row>
    <row r="51" ht="15">
      <c r="E51" s="182"/>
    </row>
    <row r="52" ht="15">
      <c r="E52" s="182"/>
    </row>
    <row r="61" ht="15">
      <c r="G61" s="182"/>
    </row>
  </sheetData>
  <sheetProtection/>
  <mergeCells count="23">
    <mergeCell ref="N1:O1"/>
    <mergeCell ref="R1:S1"/>
    <mergeCell ref="J1:K1"/>
    <mergeCell ref="T1:U1"/>
    <mergeCell ref="P1:Q1"/>
    <mergeCell ref="B1:C1"/>
    <mergeCell ref="D1:E1"/>
    <mergeCell ref="F1:G1"/>
    <mergeCell ref="AM1:BE1"/>
    <mergeCell ref="X1:X2"/>
    <mergeCell ref="AB1:AB2"/>
    <mergeCell ref="H1:I1"/>
    <mergeCell ref="L1:M1"/>
    <mergeCell ref="AN23:AQ23"/>
    <mergeCell ref="A1:A2"/>
    <mergeCell ref="AC1:AC2"/>
    <mergeCell ref="AE1:AE2"/>
    <mergeCell ref="Z1:Z2"/>
    <mergeCell ref="AD1:AD2"/>
    <mergeCell ref="V1:V2"/>
    <mergeCell ref="Y1:Y2"/>
    <mergeCell ref="AA1:AA2"/>
    <mergeCell ref="W1:W2"/>
  </mergeCells>
  <printOptions/>
  <pageMargins left="0.7" right="0.7" top="0.75" bottom="0.75" header="0.3" footer="0.3"/>
  <pageSetup fitToHeight="1" fitToWidth="1" orientation="landscape" scale="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14C00"/>
    <pageSetUpPr fitToPage="1"/>
  </sheetPr>
  <dimension ref="A1:AC24"/>
  <sheetViews>
    <sheetView showGridLines="0" zoomScaleSheetLayoutView="70" zoomScalePageLayoutView="0" workbookViewId="0" topLeftCell="A1">
      <pane xSplit="1" ySplit="8" topLeftCell="B9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5" sqref="A5:Y24"/>
    </sheetView>
  </sheetViews>
  <sheetFormatPr defaultColWidth="11.421875" defaultRowHeight="12.75"/>
  <cols>
    <col min="1" max="1" width="2.7109375" style="55" customWidth="1"/>
    <col min="2" max="2" width="16.421875" style="29" customWidth="1"/>
    <col min="3" max="3" width="8.57421875" style="0" customWidth="1"/>
    <col min="4" max="4" width="16.421875" style="36" customWidth="1"/>
    <col min="5" max="5" width="8.57421875" style="10" customWidth="1"/>
    <col min="6" max="6" width="16.421875" style="11" customWidth="1"/>
    <col min="7" max="7" width="8.57421875" style="12" customWidth="1"/>
    <col min="8" max="8" width="16.421875" style="12" customWidth="1"/>
    <col min="9" max="9" width="8.57421875" style="13" customWidth="1"/>
    <col min="10" max="10" width="16.421875" style="2" customWidth="1"/>
    <col min="11" max="11" width="8.57421875" style="40" customWidth="1"/>
    <col min="12" max="12" width="16.421875" style="29" customWidth="1"/>
    <col min="13" max="13" width="8.57421875" style="0" customWidth="1"/>
    <col min="14" max="14" width="16.421875" style="29" customWidth="1"/>
    <col min="15" max="15" width="8.57421875" style="0" customWidth="1"/>
    <col min="16" max="16" width="16.421875" style="0" customWidth="1"/>
    <col min="17" max="17" width="8.57421875" style="0" customWidth="1"/>
    <col min="18" max="18" width="16.421875" style="29" customWidth="1"/>
    <col min="19" max="19" width="8.57421875" style="0" customWidth="1"/>
    <col min="20" max="20" width="16.421875" style="29" customWidth="1"/>
    <col min="21" max="21" width="8.57421875" style="0" customWidth="1"/>
    <col min="22" max="22" width="16.421875" style="29" customWidth="1"/>
    <col min="23" max="23" width="8.57421875" style="51" customWidth="1"/>
    <col min="24" max="24" width="16.421875" style="29" customWidth="1"/>
    <col min="25" max="25" width="8.57421875" style="0" customWidth="1"/>
    <col min="26" max="81" width="19.7109375" style="0" customWidth="1"/>
  </cols>
  <sheetData>
    <row r="1" spans="3:23" ht="12.75">
      <c r="C1" s="1"/>
      <c r="D1" s="327"/>
      <c r="E1" s="327"/>
      <c r="F1" s="327"/>
      <c r="G1" s="327"/>
      <c r="H1" s="327"/>
      <c r="I1" s="327"/>
      <c r="J1" s="54"/>
      <c r="K1"/>
      <c r="V1"/>
      <c r="W1"/>
    </row>
    <row r="2" spans="2:23" ht="15.75">
      <c r="B2" s="50"/>
      <c r="C2" s="61"/>
      <c r="D2" s="65"/>
      <c r="E2" s="65"/>
      <c r="F2" s="65"/>
      <c r="G2" s="65"/>
      <c r="H2" s="65"/>
      <c r="I2" s="65"/>
      <c r="J2" s="54"/>
      <c r="K2"/>
      <c r="V2"/>
      <c r="W2"/>
    </row>
    <row r="3" spans="2:23" ht="15.75">
      <c r="B3" s="143"/>
      <c r="C3" s="61" t="s">
        <v>30</v>
      </c>
      <c r="D3" s="65"/>
      <c r="E3" s="65"/>
      <c r="F3" s="65"/>
      <c r="G3" s="65"/>
      <c r="H3" s="65"/>
      <c r="I3" s="65"/>
      <c r="J3" s="54"/>
      <c r="K3"/>
      <c r="V3"/>
      <c r="W3"/>
    </row>
    <row r="4" spans="2:23" ht="13.5" thickBot="1">
      <c r="B4" s="50"/>
      <c r="C4" s="1"/>
      <c r="D4" s="65"/>
      <c r="E4" s="65"/>
      <c r="F4" s="65"/>
      <c r="G4" s="65"/>
      <c r="H4" s="65"/>
      <c r="I4" s="65"/>
      <c r="J4" s="54"/>
      <c r="K4"/>
      <c r="V4"/>
      <c r="W4"/>
    </row>
    <row r="5" spans="1:25" s="7" customFormat="1" ht="39" customHeight="1">
      <c r="A5" s="56"/>
      <c r="B5" s="329" t="s">
        <v>645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1"/>
    </row>
    <row r="6" spans="1:25" s="7" customFormat="1" ht="44.25" customHeight="1">
      <c r="A6" s="56"/>
      <c r="B6" s="332" t="s">
        <v>32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4"/>
    </row>
    <row r="7" spans="1:29" s="21" customFormat="1" ht="55.5" customHeight="1">
      <c r="A7" s="57"/>
      <c r="B7" s="335" t="s">
        <v>3</v>
      </c>
      <c r="C7" s="335"/>
      <c r="D7" s="336" t="s">
        <v>4</v>
      </c>
      <c r="E7" s="336"/>
      <c r="F7" s="336" t="s">
        <v>5</v>
      </c>
      <c r="G7" s="336"/>
      <c r="H7" s="335" t="s">
        <v>6</v>
      </c>
      <c r="I7" s="335"/>
      <c r="J7" s="336" t="s">
        <v>7</v>
      </c>
      <c r="K7" s="336"/>
      <c r="L7" s="335" t="s">
        <v>8</v>
      </c>
      <c r="M7" s="335"/>
      <c r="N7" s="335" t="s">
        <v>9</v>
      </c>
      <c r="O7" s="335"/>
      <c r="P7" s="335" t="s">
        <v>10</v>
      </c>
      <c r="Q7" s="335"/>
      <c r="R7" s="335" t="s">
        <v>11</v>
      </c>
      <c r="S7" s="335"/>
      <c r="T7" s="335" t="s">
        <v>12</v>
      </c>
      <c r="U7" s="335"/>
      <c r="V7" s="335" t="s">
        <v>13</v>
      </c>
      <c r="W7" s="335"/>
      <c r="X7" s="335" t="s">
        <v>52</v>
      </c>
      <c r="Y7" s="335"/>
      <c r="Z7" s="328"/>
      <c r="AA7" s="328"/>
      <c r="AB7" s="328"/>
      <c r="AC7" s="328"/>
    </row>
    <row r="8" spans="1:25" s="21" customFormat="1" ht="45" customHeight="1">
      <c r="A8" s="57"/>
      <c r="B8" s="77" t="s">
        <v>0</v>
      </c>
      <c r="C8" s="78" t="s">
        <v>2</v>
      </c>
      <c r="D8" s="77" t="s">
        <v>0</v>
      </c>
      <c r="E8" s="78" t="s">
        <v>2</v>
      </c>
      <c r="F8" s="77" t="s">
        <v>0</v>
      </c>
      <c r="G8" s="78" t="s">
        <v>2</v>
      </c>
      <c r="H8" s="79" t="s">
        <v>0</v>
      </c>
      <c r="I8" s="78" t="s">
        <v>2</v>
      </c>
      <c r="J8" s="77" t="s">
        <v>0</v>
      </c>
      <c r="K8" s="78" t="s">
        <v>2</v>
      </c>
      <c r="L8" s="77" t="s">
        <v>0</v>
      </c>
      <c r="M8" s="78" t="s">
        <v>2</v>
      </c>
      <c r="N8" s="77" t="s">
        <v>0</v>
      </c>
      <c r="O8" s="78" t="s">
        <v>2</v>
      </c>
      <c r="P8" s="77" t="s">
        <v>0</v>
      </c>
      <c r="Q8" s="78" t="s">
        <v>2</v>
      </c>
      <c r="R8" s="77" t="s">
        <v>0</v>
      </c>
      <c r="S8" s="78" t="s">
        <v>2</v>
      </c>
      <c r="T8" s="77" t="s">
        <v>0</v>
      </c>
      <c r="U8" s="78" t="s">
        <v>2</v>
      </c>
      <c r="V8" s="77" t="s">
        <v>0</v>
      </c>
      <c r="W8" s="78" t="s">
        <v>2</v>
      </c>
      <c r="X8" s="77" t="s">
        <v>0</v>
      </c>
      <c r="Y8" s="78" t="s">
        <v>2</v>
      </c>
    </row>
    <row r="9" spans="1:25" ht="12.75" customHeight="1">
      <c r="A9" s="56">
        <v>1</v>
      </c>
      <c r="B9" s="69"/>
      <c r="C9" s="70"/>
      <c r="D9" s="69"/>
      <c r="E9" s="70"/>
      <c r="F9" s="69"/>
      <c r="G9" s="70"/>
      <c r="H9" s="71" t="s">
        <v>395</v>
      </c>
      <c r="I9" s="137">
        <v>14</v>
      </c>
      <c r="J9" s="69"/>
      <c r="K9" s="70"/>
      <c r="L9" s="69"/>
      <c r="M9" s="70"/>
      <c r="N9" s="71" t="s">
        <v>219</v>
      </c>
      <c r="O9" s="137">
        <v>10</v>
      </c>
      <c r="P9" s="69"/>
      <c r="Q9" s="70"/>
      <c r="R9" s="69"/>
      <c r="S9" s="70"/>
      <c r="T9" s="71" t="s">
        <v>167</v>
      </c>
      <c r="U9" s="137">
        <v>18</v>
      </c>
      <c r="V9" s="69"/>
      <c r="W9" s="70"/>
      <c r="X9" s="69"/>
      <c r="Y9" s="70"/>
    </row>
    <row r="10" spans="1:25" ht="12.75" customHeight="1">
      <c r="A10" s="56">
        <v>2</v>
      </c>
      <c r="B10" s="31"/>
      <c r="C10" s="34"/>
      <c r="D10" s="66"/>
      <c r="E10" s="34"/>
      <c r="F10" s="69"/>
      <c r="G10" s="70"/>
      <c r="H10" s="71" t="s">
        <v>361</v>
      </c>
      <c r="I10" s="137">
        <v>14</v>
      </c>
      <c r="J10" s="69"/>
      <c r="K10" s="70"/>
      <c r="L10" s="69"/>
      <c r="M10" s="70"/>
      <c r="N10" s="69"/>
      <c r="O10" s="70"/>
      <c r="P10" s="69"/>
      <c r="Q10" s="70"/>
      <c r="R10" s="69"/>
      <c r="S10" s="70"/>
      <c r="T10" s="71" t="s">
        <v>371</v>
      </c>
      <c r="U10" s="137">
        <v>18</v>
      </c>
      <c r="V10" s="69"/>
      <c r="W10" s="70"/>
      <c r="X10" s="69"/>
      <c r="Y10" s="70"/>
    </row>
    <row r="11" spans="1:25" ht="12.75" customHeight="1">
      <c r="A11" s="56">
        <v>3</v>
      </c>
      <c r="B11" s="31"/>
      <c r="C11" s="34"/>
      <c r="D11" s="66"/>
      <c r="E11" s="34"/>
      <c r="F11" s="69"/>
      <c r="G11" s="70"/>
      <c r="H11" s="69"/>
      <c r="I11" s="70"/>
      <c r="J11" s="69"/>
      <c r="K11" s="70"/>
      <c r="L11" s="69"/>
      <c r="M11" s="70"/>
      <c r="N11" s="69"/>
      <c r="O11" s="70"/>
      <c r="P11" s="69"/>
      <c r="Q11" s="70"/>
      <c r="R11" s="69"/>
      <c r="S11" s="70"/>
      <c r="T11" s="71" t="s">
        <v>375</v>
      </c>
      <c r="U11" s="137">
        <v>18</v>
      </c>
      <c r="V11" s="69"/>
      <c r="W11" s="70"/>
      <c r="X11" s="69"/>
      <c r="Y11" s="70"/>
    </row>
    <row r="12" spans="1:25" ht="12.75" customHeight="1">
      <c r="A12" s="56">
        <v>4</v>
      </c>
      <c r="B12" s="31"/>
      <c r="C12" s="34"/>
      <c r="D12" s="66"/>
      <c r="E12" s="34"/>
      <c r="F12" s="69"/>
      <c r="G12" s="70"/>
      <c r="H12" s="69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71" t="s">
        <v>457</v>
      </c>
      <c r="U12" s="137">
        <v>16</v>
      </c>
      <c r="V12" s="69"/>
      <c r="W12" s="70"/>
      <c r="X12" s="69"/>
      <c r="Y12" s="70"/>
    </row>
    <row r="13" spans="1:25" ht="12.75" customHeight="1">
      <c r="A13" s="56">
        <v>5</v>
      </c>
      <c r="B13" s="31"/>
      <c r="C13" s="34"/>
      <c r="D13" s="66"/>
      <c r="E13" s="34"/>
      <c r="F13" s="69"/>
      <c r="G13" s="70"/>
      <c r="H13" s="69"/>
      <c r="I13" s="70"/>
      <c r="J13" s="69"/>
      <c r="K13" s="70"/>
      <c r="L13" s="69"/>
      <c r="M13" s="70"/>
      <c r="N13" s="69"/>
      <c r="O13" s="70"/>
      <c r="P13" s="69"/>
      <c r="Q13" s="70"/>
      <c r="R13" s="69"/>
      <c r="S13" s="70"/>
      <c r="T13" s="71" t="s">
        <v>459</v>
      </c>
      <c r="U13" s="137">
        <v>18</v>
      </c>
      <c r="V13" s="69"/>
      <c r="W13" s="70"/>
      <c r="X13" s="69"/>
      <c r="Y13" s="70"/>
    </row>
    <row r="14" spans="1:25" ht="12.75" customHeight="1">
      <c r="A14" s="56">
        <v>6</v>
      </c>
      <c r="B14" s="31"/>
      <c r="C14" s="34"/>
      <c r="D14" s="66"/>
      <c r="E14" s="34"/>
      <c r="F14" s="69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71" t="s">
        <v>446</v>
      </c>
      <c r="U14" s="137">
        <v>18</v>
      </c>
      <c r="V14" s="69"/>
      <c r="W14" s="70"/>
      <c r="X14" s="69"/>
      <c r="Y14" s="70"/>
    </row>
    <row r="15" spans="1:25" ht="12.75" customHeight="1">
      <c r="A15" s="56">
        <v>7</v>
      </c>
      <c r="B15" s="31"/>
      <c r="C15" s="34"/>
      <c r="D15" s="66"/>
      <c r="E15" s="34"/>
      <c r="F15" s="69"/>
      <c r="G15" s="70"/>
      <c r="H15" s="69"/>
      <c r="I15" s="70"/>
      <c r="J15" s="69"/>
      <c r="K15" s="70"/>
      <c r="L15" s="69"/>
      <c r="M15" s="70"/>
      <c r="N15" s="69"/>
      <c r="O15" s="70"/>
      <c r="P15" s="69"/>
      <c r="Q15" s="70"/>
      <c r="R15" s="69"/>
      <c r="S15" s="70"/>
      <c r="T15" s="71" t="s">
        <v>534</v>
      </c>
      <c r="U15" s="137">
        <v>16</v>
      </c>
      <c r="V15" s="69"/>
      <c r="W15" s="70"/>
      <c r="X15" s="69"/>
      <c r="Y15" s="70"/>
    </row>
    <row r="16" spans="1:25" ht="12.75" customHeight="1">
      <c r="A16" s="56">
        <v>8</v>
      </c>
      <c r="B16" s="31"/>
      <c r="C16" s="34"/>
      <c r="D16" s="66"/>
      <c r="E16" s="34"/>
      <c r="F16" s="69"/>
      <c r="G16" s="70"/>
      <c r="H16" s="69"/>
      <c r="I16" s="70"/>
      <c r="J16" s="69"/>
      <c r="K16" s="70"/>
      <c r="L16" s="69"/>
      <c r="M16" s="70"/>
      <c r="N16" s="69"/>
      <c r="O16" s="70"/>
      <c r="P16" s="69"/>
      <c r="Q16" s="70"/>
      <c r="R16" s="69"/>
      <c r="S16" s="70"/>
      <c r="T16" s="71" t="s">
        <v>535</v>
      </c>
      <c r="U16" s="137">
        <v>16</v>
      </c>
      <c r="V16" s="69"/>
      <c r="W16" s="70"/>
      <c r="X16" s="69"/>
      <c r="Y16" s="70"/>
    </row>
    <row r="17" spans="1:25" ht="12.75" customHeight="1">
      <c r="A17" s="56">
        <v>9</v>
      </c>
      <c r="B17" s="31"/>
      <c r="C17" s="34"/>
      <c r="D17" s="66"/>
      <c r="E17" s="34"/>
      <c r="F17" s="69"/>
      <c r="G17" s="70"/>
      <c r="H17" s="69"/>
      <c r="I17" s="70"/>
      <c r="J17" s="69"/>
      <c r="K17" s="70"/>
      <c r="L17" s="69"/>
      <c r="M17" s="70"/>
      <c r="N17" s="69"/>
      <c r="O17" s="70"/>
      <c r="P17" s="69"/>
      <c r="Q17" s="70"/>
      <c r="R17" s="69"/>
      <c r="S17" s="70"/>
      <c r="T17" s="71" t="s">
        <v>567</v>
      </c>
      <c r="U17" s="137">
        <v>15</v>
      </c>
      <c r="V17" s="69"/>
      <c r="W17" s="70"/>
      <c r="X17" s="69"/>
      <c r="Y17" s="70"/>
    </row>
    <row r="18" spans="1:25" ht="12.75" customHeight="1">
      <c r="A18" s="56">
        <v>10</v>
      </c>
      <c r="B18" s="31"/>
      <c r="C18" s="34"/>
      <c r="D18" s="66"/>
      <c r="E18" s="34"/>
      <c r="F18" s="69"/>
      <c r="G18" s="70"/>
      <c r="H18" s="69"/>
      <c r="I18" s="70"/>
      <c r="J18" s="69"/>
      <c r="K18" s="70"/>
      <c r="L18" s="69"/>
      <c r="M18" s="70"/>
      <c r="N18" s="69"/>
      <c r="O18" s="70"/>
      <c r="P18" s="69"/>
      <c r="Q18" s="70"/>
      <c r="R18" s="69"/>
      <c r="S18" s="70"/>
      <c r="T18" s="71" t="s">
        <v>568</v>
      </c>
      <c r="U18" s="137">
        <v>10</v>
      </c>
      <c r="V18" s="69"/>
      <c r="W18" s="70"/>
      <c r="X18" s="69"/>
      <c r="Y18" s="70"/>
    </row>
    <row r="19" spans="1:25" ht="12.75" customHeight="1">
      <c r="A19" s="56">
        <v>11</v>
      </c>
      <c r="B19" s="31"/>
      <c r="C19" s="34"/>
      <c r="D19" s="66"/>
      <c r="E19" s="34"/>
      <c r="F19" s="69"/>
      <c r="G19" s="70"/>
      <c r="H19" s="69"/>
      <c r="I19" s="70"/>
      <c r="J19" s="69"/>
      <c r="K19" s="70"/>
      <c r="L19" s="69"/>
      <c r="M19" s="70"/>
      <c r="N19" s="69"/>
      <c r="O19" s="70"/>
      <c r="P19" s="69"/>
      <c r="Q19" s="70"/>
      <c r="R19" s="69"/>
      <c r="S19" s="70"/>
      <c r="T19" s="71"/>
      <c r="U19" s="137"/>
      <c r="V19" s="69"/>
      <c r="W19" s="70"/>
      <c r="X19" s="69"/>
      <c r="Y19" s="70"/>
    </row>
    <row r="20" spans="1:25" ht="12.75" customHeight="1">
      <c r="A20" s="56"/>
      <c r="B20" s="31"/>
      <c r="C20" s="34"/>
      <c r="D20" s="66"/>
      <c r="E20" s="34"/>
      <c r="F20" s="69"/>
      <c r="G20" s="70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69"/>
      <c r="S20" s="70"/>
      <c r="T20" s="69"/>
      <c r="U20" s="70"/>
      <c r="V20" s="69"/>
      <c r="W20" s="70"/>
      <c r="X20" s="69"/>
      <c r="Y20" s="70"/>
    </row>
    <row r="21" spans="1:25" ht="12.75" customHeight="1">
      <c r="A21" s="56"/>
      <c r="B21" s="31"/>
      <c r="C21" s="34"/>
      <c r="D21" s="66"/>
      <c r="E21" s="34"/>
      <c r="F21" s="69"/>
      <c r="G21" s="70"/>
      <c r="H21" s="69"/>
      <c r="I21" s="70"/>
      <c r="J21" s="69"/>
      <c r="K21" s="70"/>
      <c r="L21" s="69"/>
      <c r="M21" s="70"/>
      <c r="N21" s="69"/>
      <c r="O21" s="70"/>
      <c r="P21" s="69"/>
      <c r="Q21" s="70"/>
      <c r="R21" s="69"/>
      <c r="S21" s="70"/>
      <c r="T21" s="69"/>
      <c r="U21" s="70"/>
      <c r="V21" s="69"/>
      <c r="W21" s="70"/>
      <c r="X21" s="69"/>
      <c r="Y21" s="70"/>
    </row>
    <row r="22" spans="1:25" ht="12.75" customHeight="1">
      <c r="A22" s="56"/>
      <c r="B22" s="31"/>
      <c r="C22" s="34"/>
      <c r="D22" s="66"/>
      <c r="E22" s="34"/>
      <c r="F22" s="69"/>
      <c r="G22" s="70"/>
      <c r="H22" s="69"/>
      <c r="I22" s="70"/>
      <c r="J22" s="69"/>
      <c r="K22" s="70"/>
      <c r="L22" s="69"/>
      <c r="M22" s="70"/>
      <c r="N22" s="69"/>
      <c r="O22" s="70"/>
      <c r="P22" s="69"/>
      <c r="Q22" s="70"/>
      <c r="R22" s="69"/>
      <c r="S22" s="70"/>
      <c r="T22" s="69"/>
      <c r="U22" s="70"/>
      <c r="V22" s="69"/>
      <c r="W22" s="70"/>
      <c r="X22" s="69"/>
      <c r="Y22" s="70"/>
    </row>
    <row r="23" spans="1:25" ht="12.75" customHeight="1">
      <c r="A23" s="56"/>
      <c r="B23" s="31"/>
      <c r="C23" s="34"/>
      <c r="D23" s="66"/>
      <c r="E23" s="34"/>
      <c r="F23" s="30"/>
      <c r="G23" s="34"/>
      <c r="H23" s="34"/>
      <c r="I23" s="34"/>
      <c r="J23" s="67"/>
      <c r="K23" s="68"/>
      <c r="L23" s="53"/>
      <c r="M23" s="34"/>
      <c r="N23" s="67"/>
      <c r="O23" s="34"/>
      <c r="P23" s="30"/>
      <c r="Q23" s="34"/>
      <c r="R23" s="53"/>
      <c r="S23" s="34"/>
      <c r="T23" s="53"/>
      <c r="U23" s="34"/>
      <c r="V23" s="31"/>
      <c r="W23" s="34"/>
      <c r="X23" s="53"/>
      <c r="Y23" s="34"/>
    </row>
    <row r="24" spans="1:25" s="33" customFormat="1" ht="31.5" customHeight="1">
      <c r="A24" s="55"/>
      <c r="B24" s="75" t="s">
        <v>16</v>
      </c>
      <c r="C24" s="76" t="e">
        <f>AVERAGE(C9:C23)</f>
        <v>#DIV/0!</v>
      </c>
      <c r="D24" s="75" t="s">
        <v>16</v>
      </c>
      <c r="E24" s="76" t="e">
        <f>AVERAGE(E9:E23)</f>
        <v>#DIV/0!</v>
      </c>
      <c r="F24" s="75" t="s">
        <v>16</v>
      </c>
      <c r="G24" s="76" t="e">
        <f>AVERAGE(G9:G23)</f>
        <v>#DIV/0!</v>
      </c>
      <c r="H24" s="75" t="s">
        <v>16</v>
      </c>
      <c r="I24" s="76">
        <f>AVERAGE(I9:I23)</f>
        <v>14</v>
      </c>
      <c r="J24" s="75" t="s">
        <v>16</v>
      </c>
      <c r="K24" s="76" t="e">
        <f>AVERAGE(K9:K23)</f>
        <v>#DIV/0!</v>
      </c>
      <c r="L24" s="75" t="s">
        <v>16</v>
      </c>
      <c r="M24" s="76" t="e">
        <f>AVERAGE(M9:M23)</f>
        <v>#DIV/0!</v>
      </c>
      <c r="N24" s="75" t="s">
        <v>16</v>
      </c>
      <c r="O24" s="76">
        <f>AVERAGE(O9:O23)</f>
        <v>10</v>
      </c>
      <c r="P24" s="75" t="s">
        <v>16</v>
      </c>
      <c r="Q24" s="76" t="e">
        <f>AVERAGE(Q9:Q23)</f>
        <v>#DIV/0!</v>
      </c>
      <c r="R24" s="75" t="s">
        <v>16</v>
      </c>
      <c r="S24" s="76" t="e">
        <f>AVERAGE(S9:S23)</f>
        <v>#DIV/0!</v>
      </c>
      <c r="T24" s="75" t="s">
        <v>16</v>
      </c>
      <c r="U24" s="76">
        <f>AVERAGE(U9:U23)</f>
        <v>16.3</v>
      </c>
      <c r="V24" s="75" t="s">
        <v>16</v>
      </c>
      <c r="W24" s="76" t="e">
        <f>AVERAGE(W9:W23)</f>
        <v>#DIV/0!</v>
      </c>
      <c r="X24" s="75" t="s">
        <v>16</v>
      </c>
      <c r="Y24" s="76" t="e">
        <f>AVERAGE(Y9:Y23)</f>
        <v>#DIV/0!</v>
      </c>
    </row>
  </sheetData>
  <sheetProtection/>
  <autoFilter ref="A8:AC24"/>
  <mergeCells count="17">
    <mergeCell ref="AB7:AC7"/>
    <mergeCell ref="P7:Q7"/>
    <mergeCell ref="R7:S7"/>
    <mergeCell ref="T7:U7"/>
    <mergeCell ref="V7:W7"/>
    <mergeCell ref="X7:Y7"/>
    <mergeCell ref="Z7:AA7"/>
    <mergeCell ref="D1:I1"/>
    <mergeCell ref="B5:Y5"/>
    <mergeCell ref="B6:Y6"/>
    <mergeCell ref="B7:C7"/>
    <mergeCell ref="D7:E7"/>
    <mergeCell ref="F7:G7"/>
    <mergeCell ref="H7:I7"/>
    <mergeCell ref="J7:K7"/>
    <mergeCell ref="L7:M7"/>
    <mergeCell ref="N7:O7"/>
  </mergeCells>
  <printOptions/>
  <pageMargins left="0.6692913385826772" right="0.4330708661417323" top="0.5905511811023623" bottom="0.3937007874015748" header="0.15748031496062992" footer="0.35433070866141736"/>
  <pageSetup fitToHeight="1" fitToWidth="1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E22EC0"/>
    <pageSetUpPr fitToPage="1"/>
  </sheetPr>
  <dimension ref="A1:R154"/>
  <sheetViews>
    <sheetView showGridLines="0" zoomScale="80" zoomScaleNormal="80" zoomScaleSheetLayoutView="70" zoomScalePageLayoutView="0" workbookViewId="0" topLeftCell="A1">
      <pane xSplit="2" ySplit="6" topLeftCell="C14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I145" sqref="I145"/>
    </sheetView>
  </sheetViews>
  <sheetFormatPr defaultColWidth="11.421875" defaultRowHeight="12.75"/>
  <cols>
    <col min="1" max="1" width="6.8515625" style="58" customWidth="1"/>
    <col min="2" max="2" width="25.140625" style="29" customWidth="1"/>
    <col min="3" max="3" width="19.7109375" style="0" customWidth="1"/>
    <col min="4" max="4" width="19.7109375" style="9" customWidth="1"/>
    <col min="5" max="5" width="19.7109375" style="11" customWidth="1"/>
    <col min="6" max="6" width="19.7109375" style="12" customWidth="1"/>
    <col min="7" max="7" width="19.7109375" style="14" customWidth="1"/>
    <col min="8" max="70" width="19.7109375" style="0" customWidth="1"/>
  </cols>
  <sheetData>
    <row r="1" spans="2:3" ht="18">
      <c r="B1" s="143"/>
      <c r="C1" s="177" t="s">
        <v>30</v>
      </c>
    </row>
    <row r="2" spans="2:9" ht="24" customHeight="1" thickBot="1">
      <c r="B2" s="92"/>
      <c r="C2" s="178" t="s">
        <v>626</v>
      </c>
      <c r="D2" s="5"/>
      <c r="E2" s="5"/>
      <c r="F2" s="5"/>
      <c r="G2" s="2"/>
      <c r="H2" s="3"/>
      <c r="I2" s="4"/>
    </row>
    <row r="3" spans="1:14" s="7" customFormat="1" ht="54.75" customHeight="1">
      <c r="A3" s="57"/>
      <c r="B3" s="338" t="s">
        <v>646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40"/>
    </row>
    <row r="4" spans="1:14" s="7" customFormat="1" ht="44.25" customHeight="1">
      <c r="A4" s="57"/>
      <c r="B4" s="341" t="s">
        <v>34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3"/>
    </row>
    <row r="5" spans="1:18" s="21" customFormat="1" ht="87" customHeight="1">
      <c r="A5" s="57"/>
      <c r="B5" s="337" t="s">
        <v>0</v>
      </c>
      <c r="C5" s="81" t="s">
        <v>3</v>
      </c>
      <c r="D5" s="82" t="s">
        <v>4</v>
      </c>
      <c r="E5" s="82" t="s">
        <v>5</v>
      </c>
      <c r="F5" s="81" t="s">
        <v>6</v>
      </c>
      <c r="G5" s="82" t="s">
        <v>7</v>
      </c>
      <c r="H5" s="81" t="s">
        <v>8</v>
      </c>
      <c r="I5" s="81" t="s">
        <v>9</v>
      </c>
      <c r="J5" s="81" t="s">
        <v>10</v>
      </c>
      <c r="K5" s="81" t="s">
        <v>11</v>
      </c>
      <c r="L5" s="81" t="s">
        <v>12</v>
      </c>
      <c r="M5" s="81" t="s">
        <v>13</v>
      </c>
      <c r="N5" s="81" t="s">
        <v>52</v>
      </c>
      <c r="O5" s="328"/>
      <c r="P5" s="328"/>
      <c r="Q5" s="328"/>
      <c r="R5" s="328"/>
    </row>
    <row r="6" spans="1:14" s="21" customFormat="1" ht="45" customHeight="1">
      <c r="A6" s="57"/>
      <c r="B6" s="337"/>
      <c r="C6" s="89" t="s">
        <v>2</v>
      </c>
      <c r="D6" s="89" t="s">
        <v>2</v>
      </c>
      <c r="E6" s="89" t="s">
        <v>2</v>
      </c>
      <c r="F6" s="89" t="s">
        <v>2</v>
      </c>
      <c r="G6" s="89" t="s">
        <v>2</v>
      </c>
      <c r="H6" s="89" t="s">
        <v>2</v>
      </c>
      <c r="I6" s="89" t="s">
        <v>2</v>
      </c>
      <c r="J6" s="89" t="s">
        <v>2</v>
      </c>
      <c r="K6" s="89" t="s">
        <v>2</v>
      </c>
      <c r="L6" s="89" t="s">
        <v>2</v>
      </c>
      <c r="M6" s="89" t="s">
        <v>2</v>
      </c>
      <c r="N6" s="89" t="s">
        <v>2</v>
      </c>
    </row>
    <row r="7" spans="1:14" ht="18">
      <c r="A7" s="57">
        <v>1</v>
      </c>
      <c r="B7" s="155">
        <v>3100000077616</v>
      </c>
      <c r="C7" s="91"/>
      <c r="D7" s="91"/>
      <c r="E7" s="91"/>
      <c r="F7" s="92">
        <v>7</v>
      </c>
      <c r="G7" s="91"/>
      <c r="H7" s="91"/>
      <c r="I7" s="92">
        <v>7</v>
      </c>
      <c r="J7" s="91"/>
      <c r="K7" s="91"/>
      <c r="L7" s="91"/>
      <c r="M7" s="91"/>
      <c r="N7" s="91"/>
    </row>
    <row r="8" spans="1:14" ht="18">
      <c r="A8" s="57">
        <v>2</v>
      </c>
      <c r="B8" s="155">
        <v>3100000077716</v>
      </c>
      <c r="C8" s="91"/>
      <c r="D8" s="91"/>
      <c r="E8" s="91"/>
      <c r="F8" s="92">
        <v>7</v>
      </c>
      <c r="G8" s="91"/>
      <c r="H8" s="91"/>
      <c r="I8" s="92">
        <v>7</v>
      </c>
      <c r="J8" s="91"/>
      <c r="K8" s="91"/>
      <c r="L8" s="91"/>
      <c r="M8" s="91"/>
      <c r="N8" s="91"/>
    </row>
    <row r="9" spans="1:14" ht="18">
      <c r="A9" s="57">
        <v>3</v>
      </c>
      <c r="B9" s="155">
        <v>3100000077816</v>
      </c>
      <c r="C9" s="91"/>
      <c r="D9" s="91"/>
      <c r="E9" s="91"/>
      <c r="F9" s="92">
        <v>7</v>
      </c>
      <c r="G9" s="91"/>
      <c r="H9" s="91"/>
      <c r="I9" s="92">
        <v>7</v>
      </c>
      <c r="J9" s="91"/>
      <c r="K9" s="91"/>
      <c r="L9" s="91"/>
      <c r="M9" s="91"/>
      <c r="N9" s="91"/>
    </row>
    <row r="10" spans="1:14" ht="18">
      <c r="A10" s="57">
        <v>4</v>
      </c>
      <c r="B10" s="155">
        <v>3100000077916</v>
      </c>
      <c r="C10" s="91"/>
      <c r="D10" s="91"/>
      <c r="E10" s="91"/>
      <c r="F10" s="92">
        <v>7</v>
      </c>
      <c r="G10" s="91"/>
      <c r="H10" s="91"/>
      <c r="I10" s="92">
        <v>7</v>
      </c>
      <c r="J10" s="91"/>
      <c r="K10" s="91"/>
      <c r="L10" s="91"/>
      <c r="M10" s="91"/>
      <c r="N10" s="91"/>
    </row>
    <row r="11" spans="1:14" ht="18">
      <c r="A11" s="57">
        <v>5</v>
      </c>
      <c r="B11" s="155">
        <v>3100000078016</v>
      </c>
      <c r="C11" s="91"/>
      <c r="D11" s="91"/>
      <c r="E11" s="91"/>
      <c r="F11" s="92">
        <v>7</v>
      </c>
      <c r="G11" s="91"/>
      <c r="H11" s="91"/>
      <c r="I11" s="92">
        <v>7</v>
      </c>
      <c r="J11" s="91"/>
      <c r="K11" s="91"/>
      <c r="L11" s="91"/>
      <c r="M11" s="91"/>
      <c r="N11" s="91"/>
    </row>
    <row r="12" spans="1:14" ht="18">
      <c r="A12" s="57">
        <v>6</v>
      </c>
      <c r="B12" s="155">
        <v>3100000078216</v>
      </c>
      <c r="C12" s="91"/>
      <c r="D12" s="91"/>
      <c r="E12" s="91"/>
      <c r="F12" s="92">
        <v>7</v>
      </c>
      <c r="G12" s="91"/>
      <c r="H12" s="91"/>
      <c r="I12" s="92">
        <v>7</v>
      </c>
      <c r="J12" s="91"/>
      <c r="K12" s="91"/>
      <c r="L12" s="91"/>
      <c r="M12" s="91"/>
      <c r="N12" s="91"/>
    </row>
    <row r="13" spans="1:14" ht="18">
      <c r="A13" s="57">
        <v>7</v>
      </c>
      <c r="B13" s="155">
        <v>3100000078316</v>
      </c>
      <c r="C13" s="91"/>
      <c r="D13" s="91"/>
      <c r="E13" s="91"/>
      <c r="F13" s="92">
        <v>7</v>
      </c>
      <c r="G13" s="91"/>
      <c r="H13" s="91"/>
      <c r="I13" s="92">
        <v>7</v>
      </c>
      <c r="J13" s="91"/>
      <c r="K13" s="91"/>
      <c r="L13" s="91"/>
      <c r="M13" s="91"/>
      <c r="N13" s="91"/>
    </row>
    <row r="14" spans="1:14" ht="18">
      <c r="A14" s="57">
        <v>8</v>
      </c>
      <c r="B14" s="155">
        <v>3100000078416</v>
      </c>
      <c r="C14" s="91"/>
      <c r="D14" s="91"/>
      <c r="E14" s="91"/>
      <c r="F14" s="92">
        <v>7</v>
      </c>
      <c r="G14" s="91"/>
      <c r="H14" s="91"/>
      <c r="I14" s="92">
        <v>7</v>
      </c>
      <c r="J14" s="91"/>
      <c r="K14" s="91"/>
      <c r="L14" s="91"/>
      <c r="M14" s="91"/>
      <c r="N14" s="91"/>
    </row>
    <row r="15" spans="1:14" ht="18">
      <c r="A15" s="57">
        <v>9</v>
      </c>
      <c r="B15" s="155">
        <v>3100000079316</v>
      </c>
      <c r="C15" s="91"/>
      <c r="D15" s="91"/>
      <c r="E15" s="91"/>
      <c r="F15" s="92">
        <v>6</v>
      </c>
      <c r="G15" s="91"/>
      <c r="H15" s="91"/>
      <c r="I15" s="92">
        <v>6</v>
      </c>
      <c r="J15" s="91"/>
      <c r="K15" s="91"/>
      <c r="L15" s="91"/>
      <c r="M15" s="91"/>
      <c r="N15" s="91"/>
    </row>
    <row r="16" spans="1:14" ht="18">
      <c r="A16" s="57">
        <v>10</v>
      </c>
      <c r="B16" s="155">
        <v>3100000079416</v>
      </c>
      <c r="C16" s="91"/>
      <c r="D16" s="91"/>
      <c r="E16" s="91"/>
      <c r="F16" s="92">
        <v>6</v>
      </c>
      <c r="G16" s="91"/>
      <c r="H16" s="91"/>
      <c r="I16" s="92">
        <v>6</v>
      </c>
      <c r="J16" s="91"/>
      <c r="K16" s="91"/>
      <c r="L16" s="91"/>
      <c r="M16" s="91"/>
      <c r="N16" s="91"/>
    </row>
    <row r="17" spans="1:14" ht="18">
      <c r="A17" s="57">
        <v>11</v>
      </c>
      <c r="B17" s="155">
        <v>3100000081116</v>
      </c>
      <c r="C17" s="91"/>
      <c r="D17" s="91"/>
      <c r="E17" s="91"/>
      <c r="F17" s="92">
        <v>7</v>
      </c>
      <c r="G17" s="91"/>
      <c r="H17" s="91"/>
      <c r="I17" s="91"/>
      <c r="J17" s="91"/>
      <c r="K17" s="92">
        <v>4</v>
      </c>
      <c r="L17" s="91"/>
      <c r="M17" s="92">
        <v>2</v>
      </c>
      <c r="N17" s="91"/>
    </row>
    <row r="18" spans="1:14" ht="18">
      <c r="A18" s="57">
        <v>12</v>
      </c>
      <c r="B18" s="155">
        <v>3100000081216</v>
      </c>
      <c r="C18" s="91"/>
      <c r="D18" s="91"/>
      <c r="E18" s="91"/>
      <c r="F18" s="92">
        <v>7</v>
      </c>
      <c r="G18" s="91"/>
      <c r="H18" s="91"/>
      <c r="I18" s="91"/>
      <c r="J18" s="91"/>
      <c r="K18" s="92">
        <v>4</v>
      </c>
      <c r="L18" s="91"/>
      <c r="M18" s="92">
        <v>2</v>
      </c>
      <c r="N18" s="91"/>
    </row>
    <row r="19" spans="1:14" ht="18">
      <c r="A19" s="57">
        <v>13</v>
      </c>
      <c r="B19" s="155">
        <v>3100000083616</v>
      </c>
      <c r="C19" s="91"/>
      <c r="D19" s="91"/>
      <c r="E19" s="91"/>
      <c r="F19" s="91"/>
      <c r="G19" s="92">
        <v>5</v>
      </c>
      <c r="H19" s="91"/>
      <c r="I19" s="91"/>
      <c r="J19" s="92">
        <v>4</v>
      </c>
      <c r="K19" s="91"/>
      <c r="L19" s="91"/>
      <c r="M19" s="91"/>
      <c r="N19" s="91"/>
    </row>
    <row r="20" spans="1:14" ht="18">
      <c r="A20" s="57">
        <v>14</v>
      </c>
      <c r="B20" s="155">
        <v>3100000102016</v>
      </c>
      <c r="C20" s="91"/>
      <c r="D20" s="91"/>
      <c r="E20" s="91"/>
      <c r="F20" s="92">
        <v>9</v>
      </c>
      <c r="G20" s="91"/>
      <c r="H20" s="91"/>
      <c r="I20" s="91"/>
      <c r="J20" s="91"/>
      <c r="K20" s="91"/>
      <c r="L20" s="92">
        <v>9</v>
      </c>
      <c r="M20" s="91"/>
      <c r="N20" s="91"/>
    </row>
    <row r="21" spans="1:14" ht="18">
      <c r="A21" s="57">
        <v>15</v>
      </c>
      <c r="B21" s="155">
        <v>3100000102816</v>
      </c>
      <c r="C21" s="91"/>
      <c r="D21" s="91"/>
      <c r="E21" s="91"/>
      <c r="F21" s="92">
        <v>8</v>
      </c>
      <c r="G21" s="91"/>
      <c r="H21" s="91"/>
      <c r="I21" s="91"/>
      <c r="J21" s="91"/>
      <c r="K21" s="91"/>
      <c r="L21" s="91"/>
      <c r="M21" s="91"/>
      <c r="N21" s="92">
        <v>1</v>
      </c>
    </row>
    <row r="22" spans="1:14" ht="18">
      <c r="A22" s="57">
        <v>16</v>
      </c>
      <c r="B22" s="155">
        <v>3100000102916</v>
      </c>
      <c r="C22" s="91"/>
      <c r="D22" s="92">
        <v>9</v>
      </c>
      <c r="E22" s="92">
        <v>3</v>
      </c>
      <c r="F22" s="92">
        <v>9</v>
      </c>
      <c r="G22" s="92">
        <v>2</v>
      </c>
      <c r="H22" s="92">
        <v>2</v>
      </c>
      <c r="I22" s="92">
        <v>7</v>
      </c>
      <c r="J22" s="92">
        <v>4</v>
      </c>
      <c r="K22" s="92">
        <v>3</v>
      </c>
      <c r="L22" s="92">
        <v>8</v>
      </c>
      <c r="M22" s="92">
        <v>2</v>
      </c>
      <c r="N22" s="91"/>
    </row>
    <row r="23" spans="1:14" ht="18">
      <c r="A23" s="57">
        <v>17</v>
      </c>
      <c r="B23" s="155">
        <v>3100000103816</v>
      </c>
      <c r="C23" s="92">
        <v>1</v>
      </c>
      <c r="D23" s="91"/>
      <c r="E23" s="91"/>
      <c r="F23" s="92">
        <v>7</v>
      </c>
      <c r="G23" s="91"/>
      <c r="H23" s="91"/>
      <c r="I23" s="91"/>
      <c r="J23" s="91"/>
      <c r="K23" s="91"/>
      <c r="L23" s="91"/>
      <c r="M23" s="91"/>
      <c r="N23" s="91"/>
    </row>
    <row r="24" spans="1:14" ht="18">
      <c r="A24" s="57">
        <v>18</v>
      </c>
      <c r="B24" s="155">
        <v>3100000104016</v>
      </c>
      <c r="C24" s="91"/>
      <c r="D24" s="91"/>
      <c r="E24" s="91"/>
      <c r="F24" s="92">
        <v>9</v>
      </c>
      <c r="G24" s="91"/>
      <c r="H24" s="91"/>
      <c r="I24" s="92">
        <v>7</v>
      </c>
      <c r="J24" s="91"/>
      <c r="K24" s="91"/>
      <c r="L24" s="91"/>
      <c r="M24" s="91"/>
      <c r="N24" s="91"/>
    </row>
    <row r="25" spans="1:14" ht="18">
      <c r="A25" s="57">
        <v>19</v>
      </c>
      <c r="B25" s="155">
        <v>3100000104916</v>
      </c>
      <c r="C25" s="91"/>
      <c r="D25" s="91"/>
      <c r="E25" s="91"/>
      <c r="F25" s="91"/>
      <c r="G25" s="91"/>
      <c r="H25" s="91"/>
      <c r="I25" s="91"/>
      <c r="J25" s="91"/>
      <c r="K25" s="91"/>
      <c r="L25" s="92">
        <v>9</v>
      </c>
      <c r="M25" s="91"/>
      <c r="N25" s="92">
        <v>3</v>
      </c>
    </row>
    <row r="26" spans="1:14" ht="18">
      <c r="A26" s="57">
        <v>20</v>
      </c>
      <c r="B26" s="155">
        <v>3100000106116</v>
      </c>
      <c r="C26" s="91"/>
      <c r="D26" s="91"/>
      <c r="E26" s="91"/>
      <c r="F26" s="92">
        <v>9</v>
      </c>
      <c r="G26" s="91"/>
      <c r="H26" s="92">
        <v>4</v>
      </c>
      <c r="I26" s="91"/>
      <c r="J26" s="91"/>
      <c r="K26" s="92">
        <v>3</v>
      </c>
      <c r="L26" s="91"/>
      <c r="M26" s="91"/>
      <c r="N26" s="92">
        <v>2</v>
      </c>
    </row>
    <row r="27" spans="1:14" ht="18">
      <c r="A27" s="57">
        <v>21</v>
      </c>
      <c r="B27" s="155">
        <v>3100000107716</v>
      </c>
      <c r="C27" s="91"/>
      <c r="D27" s="91"/>
      <c r="E27" s="91"/>
      <c r="F27" s="92">
        <v>9</v>
      </c>
      <c r="G27" s="91"/>
      <c r="H27" s="91"/>
      <c r="I27" s="91"/>
      <c r="J27" s="91"/>
      <c r="K27" s="91"/>
      <c r="L27" s="92">
        <v>7</v>
      </c>
      <c r="M27" s="91"/>
      <c r="N27" s="91"/>
    </row>
    <row r="28" spans="1:14" ht="18">
      <c r="A28" s="57">
        <v>22</v>
      </c>
      <c r="B28" s="155">
        <v>3100000108916</v>
      </c>
      <c r="C28" s="92">
        <v>9</v>
      </c>
      <c r="D28" s="91"/>
      <c r="E28" s="91"/>
      <c r="F28" s="91"/>
      <c r="G28" s="91"/>
      <c r="H28" s="91"/>
      <c r="I28" s="92">
        <v>9</v>
      </c>
      <c r="J28" s="91"/>
      <c r="K28" s="91"/>
      <c r="L28" s="91"/>
      <c r="M28" s="91"/>
      <c r="N28" s="91"/>
    </row>
    <row r="29" spans="1:14" ht="18">
      <c r="A29" s="57">
        <v>23</v>
      </c>
      <c r="B29" s="155">
        <v>3100000109216</v>
      </c>
      <c r="C29" s="92">
        <v>9</v>
      </c>
      <c r="D29" s="92">
        <v>8</v>
      </c>
      <c r="E29" s="92">
        <v>6</v>
      </c>
      <c r="F29" s="92">
        <v>8</v>
      </c>
      <c r="G29" s="92">
        <v>7</v>
      </c>
      <c r="H29" s="92">
        <v>9</v>
      </c>
      <c r="I29" s="92">
        <v>8</v>
      </c>
      <c r="J29" s="92">
        <v>8</v>
      </c>
      <c r="K29" s="92">
        <v>8</v>
      </c>
      <c r="L29" s="92">
        <v>6</v>
      </c>
      <c r="M29" s="92">
        <v>8</v>
      </c>
      <c r="N29" s="91"/>
    </row>
    <row r="30" spans="1:14" ht="18">
      <c r="A30" s="57">
        <v>24</v>
      </c>
      <c r="B30" s="155">
        <v>3100000109716</v>
      </c>
      <c r="C30" s="92">
        <v>9</v>
      </c>
      <c r="D30" s="92">
        <v>8</v>
      </c>
      <c r="E30" s="92">
        <v>6</v>
      </c>
      <c r="F30" s="92">
        <v>8</v>
      </c>
      <c r="G30" s="92">
        <v>7</v>
      </c>
      <c r="H30" s="92">
        <v>9</v>
      </c>
      <c r="I30" s="92">
        <v>8</v>
      </c>
      <c r="J30" s="92">
        <v>8</v>
      </c>
      <c r="K30" s="92">
        <v>8</v>
      </c>
      <c r="L30" s="92">
        <v>6</v>
      </c>
      <c r="M30" s="92">
        <v>8</v>
      </c>
      <c r="N30" s="91"/>
    </row>
    <row r="31" spans="1:14" ht="18">
      <c r="A31" s="57">
        <v>25</v>
      </c>
      <c r="B31" s="155">
        <v>3100000109916</v>
      </c>
      <c r="C31" s="91"/>
      <c r="D31" s="91"/>
      <c r="E31" s="91"/>
      <c r="F31" s="91"/>
      <c r="G31" s="91"/>
      <c r="H31" s="92">
        <v>9</v>
      </c>
      <c r="I31" s="92">
        <v>8</v>
      </c>
      <c r="J31" s="91"/>
      <c r="K31" s="91"/>
      <c r="L31" s="92">
        <v>7</v>
      </c>
      <c r="M31" s="91"/>
      <c r="N31" s="91"/>
    </row>
    <row r="32" spans="1:14" ht="18">
      <c r="A32" s="57">
        <v>26</v>
      </c>
      <c r="B32" s="155">
        <v>3100000110216</v>
      </c>
      <c r="C32" s="92">
        <v>9</v>
      </c>
      <c r="D32" s="92">
        <v>8</v>
      </c>
      <c r="E32" s="92">
        <v>6</v>
      </c>
      <c r="F32" s="92">
        <v>9</v>
      </c>
      <c r="G32" s="92">
        <v>7</v>
      </c>
      <c r="H32" s="92">
        <v>9</v>
      </c>
      <c r="I32" s="92">
        <v>8</v>
      </c>
      <c r="J32" s="92">
        <v>8</v>
      </c>
      <c r="K32" s="92">
        <v>8</v>
      </c>
      <c r="L32" s="92">
        <v>6</v>
      </c>
      <c r="M32" s="92">
        <v>8</v>
      </c>
      <c r="N32" s="91"/>
    </row>
    <row r="33" spans="1:14" ht="18">
      <c r="A33" s="57">
        <v>27</v>
      </c>
      <c r="B33" s="155">
        <v>3100000110316</v>
      </c>
      <c r="C33" s="92">
        <v>9</v>
      </c>
      <c r="D33" s="92">
        <v>8</v>
      </c>
      <c r="E33" s="92">
        <v>6</v>
      </c>
      <c r="F33" s="92">
        <v>9</v>
      </c>
      <c r="G33" s="92">
        <v>7</v>
      </c>
      <c r="H33" s="92">
        <v>9</v>
      </c>
      <c r="I33" s="92">
        <v>8</v>
      </c>
      <c r="J33" s="92">
        <v>8</v>
      </c>
      <c r="K33" s="92">
        <v>8</v>
      </c>
      <c r="L33" s="92">
        <v>6</v>
      </c>
      <c r="M33" s="92">
        <v>8</v>
      </c>
      <c r="N33" s="91"/>
    </row>
    <row r="34" spans="1:14" ht="18">
      <c r="A34" s="57">
        <v>28</v>
      </c>
      <c r="B34" s="155">
        <v>3100000110416</v>
      </c>
      <c r="C34" s="92">
        <v>9</v>
      </c>
      <c r="D34" s="92">
        <v>8</v>
      </c>
      <c r="E34" s="92">
        <v>6</v>
      </c>
      <c r="F34" s="92">
        <v>8</v>
      </c>
      <c r="G34" s="92">
        <v>7</v>
      </c>
      <c r="H34" s="92">
        <v>9</v>
      </c>
      <c r="I34" s="92">
        <v>8</v>
      </c>
      <c r="J34" s="92">
        <v>8</v>
      </c>
      <c r="K34" s="92">
        <v>8</v>
      </c>
      <c r="L34" s="92">
        <v>6</v>
      </c>
      <c r="M34" s="92">
        <v>8</v>
      </c>
      <c r="N34" s="91"/>
    </row>
    <row r="35" spans="1:14" ht="18">
      <c r="A35" s="57">
        <v>29</v>
      </c>
      <c r="B35" s="155">
        <v>3100000110716</v>
      </c>
      <c r="C35" s="92">
        <v>9</v>
      </c>
      <c r="D35" s="92">
        <v>8</v>
      </c>
      <c r="E35" s="92">
        <v>6</v>
      </c>
      <c r="F35" s="92">
        <v>9</v>
      </c>
      <c r="G35" s="92">
        <v>7</v>
      </c>
      <c r="H35" s="92">
        <v>9</v>
      </c>
      <c r="I35" s="92">
        <v>8</v>
      </c>
      <c r="J35" s="92">
        <v>8</v>
      </c>
      <c r="K35" s="92">
        <v>8</v>
      </c>
      <c r="L35" s="92">
        <v>6</v>
      </c>
      <c r="M35" s="92">
        <v>8</v>
      </c>
      <c r="N35" s="91"/>
    </row>
    <row r="36" spans="1:14" ht="18">
      <c r="A36" s="57">
        <v>30</v>
      </c>
      <c r="B36" s="155">
        <v>3100000110816</v>
      </c>
      <c r="C36" s="91"/>
      <c r="D36" s="91"/>
      <c r="E36" s="91"/>
      <c r="F36" s="92">
        <v>8</v>
      </c>
      <c r="G36" s="91"/>
      <c r="H36" s="91"/>
      <c r="I36" s="91"/>
      <c r="J36" s="91"/>
      <c r="K36" s="91"/>
      <c r="L36" s="91"/>
      <c r="M36" s="91"/>
      <c r="N36" s="92">
        <v>9</v>
      </c>
    </row>
    <row r="37" spans="1:14" ht="18">
      <c r="A37" s="57">
        <v>31</v>
      </c>
      <c r="B37" s="155">
        <v>3100000110916</v>
      </c>
      <c r="C37" s="91"/>
      <c r="D37" s="91"/>
      <c r="E37" s="91"/>
      <c r="F37" s="91"/>
      <c r="G37" s="91"/>
      <c r="H37" s="91"/>
      <c r="I37" s="91"/>
      <c r="J37" s="91"/>
      <c r="K37" s="92">
        <v>8</v>
      </c>
      <c r="L37" s="92">
        <v>6</v>
      </c>
      <c r="M37" s="91"/>
      <c r="N37" s="91"/>
    </row>
    <row r="38" spans="1:14" ht="18">
      <c r="A38" s="57">
        <v>32</v>
      </c>
      <c r="B38" s="155">
        <v>3100000111016</v>
      </c>
      <c r="C38" s="92">
        <v>9</v>
      </c>
      <c r="D38" s="92">
        <v>8</v>
      </c>
      <c r="E38" s="92">
        <v>6</v>
      </c>
      <c r="F38" s="92">
        <v>9</v>
      </c>
      <c r="G38" s="92">
        <v>7</v>
      </c>
      <c r="H38" s="92">
        <v>9</v>
      </c>
      <c r="I38" s="92">
        <v>8</v>
      </c>
      <c r="J38" s="92">
        <v>8</v>
      </c>
      <c r="K38" s="92">
        <v>8</v>
      </c>
      <c r="L38" s="92">
        <v>6</v>
      </c>
      <c r="M38" s="92">
        <v>8</v>
      </c>
      <c r="N38" s="91"/>
    </row>
    <row r="39" spans="1:14" ht="18">
      <c r="A39" s="57">
        <v>33</v>
      </c>
      <c r="B39" s="155">
        <v>3100000111216</v>
      </c>
      <c r="C39" s="92">
        <v>9</v>
      </c>
      <c r="D39" s="92">
        <v>8</v>
      </c>
      <c r="E39" s="92">
        <v>6</v>
      </c>
      <c r="F39" s="92">
        <v>8</v>
      </c>
      <c r="G39" s="92">
        <v>7</v>
      </c>
      <c r="H39" s="92">
        <v>9</v>
      </c>
      <c r="I39" s="92">
        <v>8</v>
      </c>
      <c r="J39" s="92">
        <v>8</v>
      </c>
      <c r="K39" s="92">
        <v>8</v>
      </c>
      <c r="L39" s="92">
        <v>6</v>
      </c>
      <c r="M39" s="92">
        <v>8</v>
      </c>
      <c r="N39" s="91"/>
    </row>
    <row r="40" spans="1:14" ht="18">
      <c r="A40" s="57">
        <v>34</v>
      </c>
      <c r="B40" s="155">
        <v>3100000111316</v>
      </c>
      <c r="C40" s="92">
        <v>9</v>
      </c>
      <c r="D40" s="92">
        <v>8</v>
      </c>
      <c r="E40" s="92">
        <v>6</v>
      </c>
      <c r="F40" s="92">
        <v>8</v>
      </c>
      <c r="G40" s="92">
        <v>7</v>
      </c>
      <c r="H40" s="92">
        <v>9</v>
      </c>
      <c r="I40" s="92">
        <v>8</v>
      </c>
      <c r="J40" s="92">
        <v>8</v>
      </c>
      <c r="K40" s="92">
        <v>8</v>
      </c>
      <c r="L40" s="92">
        <v>6</v>
      </c>
      <c r="M40" s="92">
        <v>8</v>
      </c>
      <c r="N40" s="91"/>
    </row>
    <row r="41" spans="1:14" ht="18">
      <c r="A41" s="57">
        <v>35</v>
      </c>
      <c r="B41" s="155">
        <v>3100000111416</v>
      </c>
      <c r="C41" s="92">
        <v>9</v>
      </c>
      <c r="D41" s="92">
        <v>8</v>
      </c>
      <c r="E41" s="92">
        <v>6</v>
      </c>
      <c r="F41" s="92">
        <v>9</v>
      </c>
      <c r="G41" s="92">
        <v>7</v>
      </c>
      <c r="H41" s="92">
        <v>9</v>
      </c>
      <c r="I41" s="92">
        <v>8</v>
      </c>
      <c r="J41" s="92">
        <v>8</v>
      </c>
      <c r="K41" s="92">
        <v>8</v>
      </c>
      <c r="L41" s="92">
        <v>6</v>
      </c>
      <c r="M41" s="92">
        <v>8</v>
      </c>
      <c r="N41" s="91"/>
    </row>
    <row r="42" spans="1:14" ht="18">
      <c r="A42" s="57">
        <v>36</v>
      </c>
      <c r="B42" s="155">
        <v>3100000114116</v>
      </c>
      <c r="C42" s="91"/>
      <c r="D42" s="91"/>
      <c r="E42" s="91"/>
      <c r="F42" s="92">
        <v>9</v>
      </c>
      <c r="G42" s="91"/>
      <c r="H42" s="91"/>
      <c r="I42" s="91"/>
      <c r="J42" s="91"/>
      <c r="K42" s="91"/>
      <c r="L42" s="91"/>
      <c r="M42" s="91"/>
      <c r="N42" s="92">
        <v>0</v>
      </c>
    </row>
    <row r="43" spans="1:14" ht="18">
      <c r="A43" s="57">
        <v>37</v>
      </c>
      <c r="B43" s="155">
        <v>3100000114316</v>
      </c>
      <c r="C43" s="91"/>
      <c r="D43" s="91"/>
      <c r="E43" s="91"/>
      <c r="F43" s="91"/>
      <c r="G43" s="92">
        <v>5</v>
      </c>
      <c r="H43" s="92">
        <v>7</v>
      </c>
      <c r="I43" s="91"/>
      <c r="J43" s="91"/>
      <c r="K43" s="91"/>
      <c r="L43" s="92">
        <v>6</v>
      </c>
      <c r="M43" s="91"/>
      <c r="N43" s="91"/>
    </row>
    <row r="44" spans="1:14" ht="18">
      <c r="A44" s="57">
        <v>38</v>
      </c>
      <c r="B44" s="155">
        <v>3100000114516</v>
      </c>
      <c r="C44" s="92">
        <v>8</v>
      </c>
      <c r="D44" s="92">
        <v>6</v>
      </c>
      <c r="E44" s="92">
        <v>3</v>
      </c>
      <c r="F44" s="92">
        <v>6</v>
      </c>
      <c r="G44" s="92">
        <v>4</v>
      </c>
      <c r="H44" s="92">
        <v>6</v>
      </c>
      <c r="I44" s="92">
        <v>5</v>
      </c>
      <c r="J44" s="92">
        <v>5</v>
      </c>
      <c r="K44" s="92">
        <v>6</v>
      </c>
      <c r="L44" s="92">
        <v>8</v>
      </c>
      <c r="M44" s="92">
        <v>7</v>
      </c>
      <c r="N44" s="91"/>
    </row>
    <row r="45" spans="1:14" ht="18">
      <c r="A45" s="57">
        <v>39</v>
      </c>
      <c r="B45" s="155">
        <v>3100000115516</v>
      </c>
      <c r="C45" s="91"/>
      <c r="D45" s="92">
        <v>8</v>
      </c>
      <c r="E45" s="91"/>
      <c r="F45" s="91"/>
      <c r="G45" s="91"/>
      <c r="H45" s="91"/>
      <c r="I45" s="91"/>
      <c r="J45" s="92">
        <v>7</v>
      </c>
      <c r="K45" s="91"/>
      <c r="L45" s="91"/>
      <c r="M45" s="91"/>
      <c r="N45" s="91"/>
    </row>
    <row r="46" spans="1:14" ht="18">
      <c r="A46" s="57">
        <v>40</v>
      </c>
      <c r="B46" s="155">
        <v>3100000115716</v>
      </c>
      <c r="C46" s="91"/>
      <c r="D46" s="92">
        <v>8</v>
      </c>
      <c r="E46" s="91"/>
      <c r="F46" s="91"/>
      <c r="G46" s="91"/>
      <c r="H46" s="91"/>
      <c r="I46" s="91"/>
      <c r="J46" s="91"/>
      <c r="K46" s="91"/>
      <c r="L46" s="92">
        <v>7</v>
      </c>
      <c r="M46" s="91"/>
      <c r="N46" s="91"/>
    </row>
    <row r="47" spans="1:14" ht="18">
      <c r="A47" s="57">
        <v>41</v>
      </c>
      <c r="B47" s="155">
        <v>3100000116616</v>
      </c>
      <c r="C47" s="91"/>
      <c r="D47" s="92">
        <v>8</v>
      </c>
      <c r="E47" s="91"/>
      <c r="F47" s="91"/>
      <c r="G47" s="92">
        <v>7</v>
      </c>
      <c r="H47" s="91"/>
      <c r="I47" s="92">
        <v>9</v>
      </c>
      <c r="J47" s="92">
        <v>6</v>
      </c>
      <c r="K47" s="91"/>
      <c r="L47" s="91"/>
      <c r="M47" s="91"/>
      <c r="N47" s="91"/>
    </row>
    <row r="48" spans="1:14" ht="18">
      <c r="A48" s="57">
        <v>42</v>
      </c>
      <c r="B48" s="155">
        <v>3100000116816</v>
      </c>
      <c r="C48" s="91"/>
      <c r="D48" s="91"/>
      <c r="E48" s="92">
        <v>2</v>
      </c>
      <c r="F48" s="92">
        <v>9</v>
      </c>
      <c r="G48" s="92">
        <v>9</v>
      </c>
      <c r="H48" s="91"/>
      <c r="I48" s="91"/>
      <c r="J48" s="91"/>
      <c r="K48" s="92">
        <v>6</v>
      </c>
      <c r="L48" s="92">
        <v>7</v>
      </c>
      <c r="M48" s="91"/>
      <c r="N48" s="91"/>
    </row>
    <row r="49" spans="1:14" ht="18">
      <c r="A49" s="57">
        <v>43</v>
      </c>
      <c r="B49" s="155">
        <v>3100000117916</v>
      </c>
      <c r="C49" s="91"/>
      <c r="D49" s="91"/>
      <c r="E49" s="91"/>
      <c r="F49" s="91"/>
      <c r="G49" s="92">
        <v>6</v>
      </c>
      <c r="H49" s="91"/>
      <c r="I49" s="92">
        <v>8</v>
      </c>
      <c r="J49" s="91"/>
      <c r="K49" s="91"/>
      <c r="L49" s="91"/>
      <c r="M49" s="91"/>
      <c r="N49" s="91"/>
    </row>
    <row r="50" spans="1:14" ht="18">
      <c r="A50" s="57">
        <v>44</v>
      </c>
      <c r="B50" s="155">
        <v>3100000118616</v>
      </c>
      <c r="C50" s="91"/>
      <c r="D50" s="91"/>
      <c r="E50" s="92">
        <v>2</v>
      </c>
      <c r="F50" s="92">
        <v>9</v>
      </c>
      <c r="G50" s="91"/>
      <c r="H50" s="91"/>
      <c r="I50" s="91"/>
      <c r="J50" s="91"/>
      <c r="K50" s="92">
        <v>7</v>
      </c>
      <c r="L50" s="91"/>
      <c r="M50" s="91"/>
      <c r="N50" s="91"/>
    </row>
    <row r="51" spans="1:14" ht="18">
      <c r="A51" s="57">
        <v>45</v>
      </c>
      <c r="B51" s="155">
        <v>3100000118916</v>
      </c>
      <c r="C51" s="91"/>
      <c r="D51" s="91"/>
      <c r="E51" s="91"/>
      <c r="F51" s="91"/>
      <c r="G51" s="91"/>
      <c r="H51" s="92">
        <v>3</v>
      </c>
      <c r="I51" s="92">
        <v>8</v>
      </c>
      <c r="J51" s="91"/>
      <c r="K51" s="91"/>
      <c r="L51" s="91"/>
      <c r="M51" s="91"/>
      <c r="N51" s="91"/>
    </row>
    <row r="52" spans="1:14" ht="18">
      <c r="A52" s="57">
        <v>46</v>
      </c>
      <c r="B52" s="155">
        <v>3100000120216</v>
      </c>
      <c r="C52" s="91"/>
      <c r="D52" s="91"/>
      <c r="E52" s="91"/>
      <c r="F52" s="92">
        <v>9</v>
      </c>
      <c r="G52" s="91"/>
      <c r="H52" s="92">
        <v>7</v>
      </c>
      <c r="I52" s="91"/>
      <c r="J52" s="91"/>
      <c r="K52" s="92">
        <v>3</v>
      </c>
      <c r="L52" s="91"/>
      <c r="M52" s="91"/>
      <c r="N52" s="91"/>
    </row>
    <row r="53" spans="1:14" ht="18">
      <c r="A53" s="57">
        <v>47</v>
      </c>
      <c r="B53" s="155">
        <v>3100000121316</v>
      </c>
      <c r="C53" s="91"/>
      <c r="D53" s="91"/>
      <c r="E53" s="91"/>
      <c r="F53" s="92">
        <v>9</v>
      </c>
      <c r="G53" s="91"/>
      <c r="H53" s="92">
        <v>7</v>
      </c>
      <c r="I53" s="92">
        <v>9</v>
      </c>
      <c r="J53" s="91"/>
      <c r="K53" s="91"/>
      <c r="L53" s="91"/>
      <c r="M53" s="91"/>
      <c r="N53" s="91"/>
    </row>
    <row r="54" spans="1:14" ht="18">
      <c r="A54" s="57">
        <v>48</v>
      </c>
      <c r="B54" s="155">
        <v>3100000122416</v>
      </c>
      <c r="C54" s="91"/>
      <c r="D54" s="91"/>
      <c r="E54" s="91"/>
      <c r="F54" s="91"/>
      <c r="G54" s="91"/>
      <c r="H54" s="91"/>
      <c r="I54" s="91"/>
      <c r="J54" s="91"/>
      <c r="K54" s="91"/>
      <c r="L54" s="92">
        <v>9</v>
      </c>
      <c r="M54" s="91"/>
      <c r="N54" s="92">
        <v>1</v>
      </c>
    </row>
    <row r="55" spans="1:14" ht="18">
      <c r="A55" s="57">
        <v>49</v>
      </c>
      <c r="B55" s="155">
        <v>3100000123416</v>
      </c>
      <c r="C55" s="91"/>
      <c r="D55" s="91"/>
      <c r="E55" s="91"/>
      <c r="F55" s="92">
        <v>8</v>
      </c>
      <c r="G55" s="91"/>
      <c r="H55" s="91"/>
      <c r="I55" s="91"/>
      <c r="J55" s="91"/>
      <c r="K55" s="92">
        <v>4</v>
      </c>
      <c r="L55" s="91"/>
      <c r="M55" s="91"/>
      <c r="N55" s="91"/>
    </row>
    <row r="56" spans="1:14" ht="18">
      <c r="A56" s="57">
        <v>50</v>
      </c>
      <c r="B56" s="155">
        <v>3100000124816</v>
      </c>
      <c r="C56" s="91"/>
      <c r="D56" s="91"/>
      <c r="E56" s="91"/>
      <c r="F56" s="91"/>
      <c r="G56" s="92">
        <v>7</v>
      </c>
      <c r="H56" s="91"/>
      <c r="I56" s="91"/>
      <c r="J56" s="91"/>
      <c r="K56" s="91"/>
      <c r="L56" s="92">
        <v>9</v>
      </c>
      <c r="M56" s="91"/>
      <c r="N56" s="91"/>
    </row>
    <row r="57" spans="1:14" ht="18">
      <c r="A57" s="57">
        <v>51</v>
      </c>
      <c r="B57" s="155">
        <v>3100000126216</v>
      </c>
      <c r="C57" s="91"/>
      <c r="D57" s="91"/>
      <c r="E57" s="91"/>
      <c r="F57" s="91"/>
      <c r="G57" s="91"/>
      <c r="H57" s="92">
        <v>4</v>
      </c>
      <c r="I57" s="91"/>
      <c r="J57" s="91"/>
      <c r="K57" s="91"/>
      <c r="L57" s="91"/>
      <c r="M57" s="91"/>
      <c r="N57" s="92">
        <v>0</v>
      </c>
    </row>
    <row r="58" spans="1:14" ht="18">
      <c r="A58" s="57">
        <v>52</v>
      </c>
      <c r="B58" s="155">
        <v>3100000126416</v>
      </c>
      <c r="C58" s="91"/>
      <c r="D58" s="91"/>
      <c r="E58" s="91"/>
      <c r="F58" s="91"/>
      <c r="G58" s="91"/>
      <c r="H58" s="91"/>
      <c r="I58" s="91"/>
      <c r="J58" s="91"/>
      <c r="K58" s="91"/>
      <c r="L58" s="92">
        <v>9</v>
      </c>
      <c r="M58" s="91"/>
      <c r="N58" s="92">
        <v>0</v>
      </c>
    </row>
    <row r="59" spans="1:14" ht="18">
      <c r="A59" s="57">
        <v>53</v>
      </c>
      <c r="B59" s="155">
        <v>3100000127716</v>
      </c>
      <c r="C59" s="91"/>
      <c r="D59" s="92">
        <v>9</v>
      </c>
      <c r="E59" s="91"/>
      <c r="F59" s="91"/>
      <c r="G59" s="91"/>
      <c r="H59" s="91"/>
      <c r="I59" s="91"/>
      <c r="J59" s="92">
        <v>7</v>
      </c>
      <c r="K59" s="91"/>
      <c r="L59" s="92">
        <v>9</v>
      </c>
      <c r="M59" s="91"/>
      <c r="N59" s="91"/>
    </row>
    <row r="60" spans="1:14" ht="18">
      <c r="A60" s="57">
        <v>54</v>
      </c>
      <c r="B60" s="155">
        <v>3100000132716</v>
      </c>
      <c r="C60" s="91"/>
      <c r="D60" s="91"/>
      <c r="E60" s="91"/>
      <c r="F60" s="92">
        <v>8</v>
      </c>
      <c r="G60" s="91"/>
      <c r="H60" s="91"/>
      <c r="I60" s="91"/>
      <c r="J60" s="91"/>
      <c r="K60" s="92">
        <v>2</v>
      </c>
      <c r="L60" s="91"/>
      <c r="M60" s="91"/>
      <c r="N60" s="91"/>
    </row>
    <row r="61" spans="1:14" ht="18">
      <c r="A61" s="57">
        <v>55</v>
      </c>
      <c r="B61" s="155">
        <v>3100000132916</v>
      </c>
      <c r="C61" s="91"/>
      <c r="D61" s="91"/>
      <c r="E61" s="91"/>
      <c r="F61" s="92">
        <v>7</v>
      </c>
      <c r="G61" s="91"/>
      <c r="H61" s="91"/>
      <c r="I61" s="91"/>
      <c r="J61" s="91"/>
      <c r="K61" s="92">
        <v>2</v>
      </c>
      <c r="L61" s="91"/>
      <c r="M61" s="91"/>
      <c r="N61" s="91"/>
    </row>
    <row r="62" spans="1:14" ht="18">
      <c r="A62" s="57">
        <v>56</v>
      </c>
      <c r="B62" s="155">
        <v>3100000133716</v>
      </c>
      <c r="C62" s="92">
        <v>9</v>
      </c>
      <c r="D62" s="91"/>
      <c r="E62" s="91"/>
      <c r="F62" s="92">
        <v>8</v>
      </c>
      <c r="G62" s="91"/>
      <c r="H62" s="92">
        <v>2</v>
      </c>
      <c r="I62" s="91"/>
      <c r="J62" s="91"/>
      <c r="K62" s="91"/>
      <c r="L62" s="91"/>
      <c r="M62" s="91"/>
      <c r="N62" s="91"/>
    </row>
    <row r="63" spans="1:14" ht="18">
      <c r="A63" s="57">
        <v>57</v>
      </c>
      <c r="B63" s="155">
        <v>3100000134016</v>
      </c>
      <c r="C63" s="91"/>
      <c r="D63" s="91"/>
      <c r="E63" s="91"/>
      <c r="F63" s="92">
        <v>9</v>
      </c>
      <c r="G63" s="91"/>
      <c r="H63" s="91"/>
      <c r="I63" s="91"/>
      <c r="J63" s="91"/>
      <c r="K63" s="92">
        <v>9</v>
      </c>
      <c r="L63" s="91"/>
      <c r="M63" s="91"/>
      <c r="N63" s="91"/>
    </row>
    <row r="64" spans="1:14" ht="18">
      <c r="A64" s="57">
        <v>58</v>
      </c>
      <c r="B64" s="155">
        <v>3100000135616</v>
      </c>
      <c r="C64" s="92">
        <v>4</v>
      </c>
      <c r="D64" s="91"/>
      <c r="E64" s="91"/>
      <c r="F64" s="92">
        <v>7</v>
      </c>
      <c r="G64" s="91"/>
      <c r="H64" s="91"/>
      <c r="I64" s="91"/>
      <c r="J64" s="91"/>
      <c r="K64" s="91"/>
      <c r="L64" s="91"/>
      <c r="M64" s="91"/>
      <c r="N64" s="91"/>
    </row>
    <row r="65" spans="1:14" ht="18">
      <c r="A65" s="57">
        <v>59</v>
      </c>
      <c r="B65" s="155">
        <v>3100000138116</v>
      </c>
      <c r="C65" s="92">
        <v>3</v>
      </c>
      <c r="D65" s="92">
        <v>7</v>
      </c>
      <c r="E65" s="92">
        <v>6</v>
      </c>
      <c r="F65" s="92">
        <v>9</v>
      </c>
      <c r="G65" s="92">
        <v>7</v>
      </c>
      <c r="H65" s="92">
        <v>2</v>
      </c>
      <c r="I65" s="92">
        <v>9</v>
      </c>
      <c r="J65" s="92">
        <v>6</v>
      </c>
      <c r="K65" s="92">
        <v>3</v>
      </c>
      <c r="L65" s="92">
        <v>7</v>
      </c>
      <c r="M65" s="92">
        <v>7</v>
      </c>
      <c r="N65" s="91"/>
    </row>
    <row r="66" spans="1:14" ht="18">
      <c r="A66" s="57">
        <v>60</v>
      </c>
      <c r="B66" s="155">
        <v>3100000138316</v>
      </c>
      <c r="C66" s="92">
        <v>3</v>
      </c>
      <c r="D66" s="92">
        <v>7</v>
      </c>
      <c r="E66" s="92">
        <v>6</v>
      </c>
      <c r="F66" s="92">
        <v>7</v>
      </c>
      <c r="G66" s="92">
        <v>7</v>
      </c>
      <c r="H66" s="92">
        <v>2</v>
      </c>
      <c r="I66" s="92">
        <v>9</v>
      </c>
      <c r="J66" s="92">
        <v>7</v>
      </c>
      <c r="K66" s="92">
        <v>3</v>
      </c>
      <c r="L66" s="92">
        <v>2</v>
      </c>
      <c r="M66" s="92">
        <v>7</v>
      </c>
      <c r="N66" s="91"/>
    </row>
    <row r="67" spans="1:14" ht="18">
      <c r="A67" s="57">
        <v>61</v>
      </c>
      <c r="B67" s="155">
        <v>3100000139016</v>
      </c>
      <c r="C67" s="91"/>
      <c r="D67" s="91"/>
      <c r="E67" s="91"/>
      <c r="F67" s="91"/>
      <c r="G67" s="91"/>
      <c r="H67" s="91"/>
      <c r="I67" s="91"/>
      <c r="J67" s="91"/>
      <c r="K67" s="91"/>
      <c r="L67" s="92">
        <v>7</v>
      </c>
      <c r="M67" s="91"/>
      <c r="N67" s="92">
        <v>0</v>
      </c>
    </row>
    <row r="68" spans="1:14" ht="18">
      <c r="A68" s="57">
        <v>62</v>
      </c>
      <c r="B68" s="155">
        <v>3100000139816</v>
      </c>
      <c r="C68" s="92">
        <v>7</v>
      </c>
      <c r="D68" s="91"/>
      <c r="E68" s="91"/>
      <c r="F68" s="92">
        <v>6</v>
      </c>
      <c r="G68" s="92">
        <v>6</v>
      </c>
      <c r="H68" s="91"/>
      <c r="I68" s="91"/>
      <c r="J68" s="91"/>
      <c r="K68" s="91"/>
      <c r="L68" s="91"/>
      <c r="M68" s="91"/>
      <c r="N68" s="91"/>
    </row>
    <row r="69" spans="1:14" ht="18">
      <c r="A69" s="57">
        <v>63</v>
      </c>
      <c r="B69" s="155">
        <v>3100000140916</v>
      </c>
      <c r="C69" s="91"/>
      <c r="D69" s="91"/>
      <c r="E69" s="91"/>
      <c r="F69" s="92">
        <v>9</v>
      </c>
      <c r="G69" s="91"/>
      <c r="H69" s="91"/>
      <c r="I69" s="91"/>
      <c r="J69" s="91"/>
      <c r="K69" s="92">
        <v>2</v>
      </c>
      <c r="L69" s="91"/>
      <c r="M69" s="91"/>
      <c r="N69" s="91"/>
    </row>
    <row r="70" spans="1:14" ht="18">
      <c r="A70" s="57">
        <v>64</v>
      </c>
      <c r="B70" s="155">
        <v>3100000141516</v>
      </c>
      <c r="C70" s="91"/>
      <c r="D70" s="91"/>
      <c r="E70" s="91"/>
      <c r="F70" s="91"/>
      <c r="G70" s="91"/>
      <c r="H70" s="92">
        <v>4</v>
      </c>
      <c r="I70" s="91"/>
      <c r="J70" s="91"/>
      <c r="K70" s="91"/>
      <c r="L70" s="91"/>
      <c r="M70" s="91"/>
      <c r="N70" s="92">
        <v>0</v>
      </c>
    </row>
    <row r="71" spans="1:14" ht="18">
      <c r="A71" s="57">
        <v>65</v>
      </c>
      <c r="B71" s="155">
        <v>3100000142316</v>
      </c>
      <c r="C71" s="91"/>
      <c r="D71" s="91"/>
      <c r="E71" s="91"/>
      <c r="F71" s="91"/>
      <c r="G71" s="91"/>
      <c r="H71" s="92">
        <v>4</v>
      </c>
      <c r="I71" s="91"/>
      <c r="J71" s="91"/>
      <c r="K71" s="92">
        <v>5</v>
      </c>
      <c r="L71" s="91"/>
      <c r="M71" s="91"/>
      <c r="N71" s="91"/>
    </row>
    <row r="72" spans="1:14" ht="18">
      <c r="A72" s="57">
        <v>66</v>
      </c>
      <c r="B72" s="155">
        <v>3100000142416</v>
      </c>
      <c r="C72" s="92">
        <v>3</v>
      </c>
      <c r="D72" s="91"/>
      <c r="E72" s="91"/>
      <c r="F72" s="92">
        <v>2</v>
      </c>
      <c r="G72" s="92">
        <v>2</v>
      </c>
      <c r="H72" s="91"/>
      <c r="I72" s="91"/>
      <c r="J72" s="91"/>
      <c r="K72" s="91"/>
      <c r="L72" s="91"/>
      <c r="M72" s="91"/>
      <c r="N72" s="91"/>
    </row>
    <row r="73" spans="1:14" ht="18">
      <c r="A73" s="57">
        <v>67</v>
      </c>
      <c r="B73" s="155">
        <v>3100000143216</v>
      </c>
      <c r="C73" s="91"/>
      <c r="D73" s="91"/>
      <c r="E73" s="92">
        <v>8</v>
      </c>
      <c r="F73" s="92">
        <v>0</v>
      </c>
      <c r="G73" s="91"/>
      <c r="H73" s="91"/>
      <c r="I73" s="91"/>
      <c r="J73" s="91"/>
      <c r="K73" s="91"/>
      <c r="L73" s="91"/>
      <c r="M73" s="91"/>
      <c r="N73" s="91"/>
    </row>
    <row r="74" spans="1:14" ht="18">
      <c r="A74" s="57">
        <v>68</v>
      </c>
      <c r="B74" s="155">
        <v>3100000144016</v>
      </c>
      <c r="C74" s="91"/>
      <c r="D74" s="92">
        <v>5</v>
      </c>
      <c r="E74" s="91"/>
      <c r="F74" s="92">
        <v>9</v>
      </c>
      <c r="G74" s="91"/>
      <c r="H74" s="91"/>
      <c r="I74" s="91"/>
      <c r="J74" s="91"/>
      <c r="K74" s="91"/>
      <c r="L74" s="91"/>
      <c r="M74" s="91"/>
      <c r="N74" s="91"/>
    </row>
    <row r="75" spans="1:14" ht="18">
      <c r="A75" s="57">
        <v>69</v>
      </c>
      <c r="B75" s="155">
        <v>3100000145016</v>
      </c>
      <c r="C75" s="92">
        <v>9</v>
      </c>
      <c r="D75" s="91"/>
      <c r="E75" s="91"/>
      <c r="F75" s="92">
        <v>9</v>
      </c>
      <c r="G75" s="91"/>
      <c r="H75" s="91"/>
      <c r="I75" s="91"/>
      <c r="J75" s="91"/>
      <c r="K75" s="91"/>
      <c r="L75" s="91"/>
      <c r="M75" s="91"/>
      <c r="N75" s="91"/>
    </row>
    <row r="76" spans="1:14" ht="18">
      <c r="A76" s="57">
        <v>70</v>
      </c>
      <c r="B76" s="155">
        <v>3100000145216</v>
      </c>
      <c r="C76" s="91"/>
      <c r="D76" s="91"/>
      <c r="E76" s="91"/>
      <c r="F76" s="92">
        <v>9</v>
      </c>
      <c r="G76" s="91"/>
      <c r="H76" s="91"/>
      <c r="I76" s="92">
        <v>9</v>
      </c>
      <c r="J76" s="91"/>
      <c r="K76" s="91"/>
      <c r="L76" s="91"/>
      <c r="M76" s="91"/>
      <c r="N76" s="91"/>
    </row>
    <row r="77" spans="1:14" ht="18">
      <c r="A77" s="57">
        <v>71</v>
      </c>
      <c r="B77" s="155">
        <v>3100000147016</v>
      </c>
      <c r="C77" s="91"/>
      <c r="D77" s="91"/>
      <c r="E77" s="92">
        <v>8</v>
      </c>
      <c r="F77" s="91"/>
      <c r="G77" s="91"/>
      <c r="H77" s="91"/>
      <c r="I77" s="91"/>
      <c r="J77" s="91"/>
      <c r="K77" s="91"/>
      <c r="L77" s="92">
        <v>8</v>
      </c>
      <c r="M77" s="91"/>
      <c r="N77" s="91"/>
    </row>
    <row r="78" spans="1:14" ht="18">
      <c r="A78" s="57">
        <v>72</v>
      </c>
      <c r="B78" s="155">
        <v>3100000148816</v>
      </c>
      <c r="C78" s="92">
        <v>0</v>
      </c>
      <c r="D78" s="91"/>
      <c r="E78" s="91"/>
      <c r="F78" s="91"/>
      <c r="G78" s="91"/>
      <c r="H78" s="91"/>
      <c r="I78" s="91"/>
      <c r="J78" s="91"/>
      <c r="K78" s="91"/>
      <c r="L78" s="91"/>
      <c r="M78" s="92">
        <v>3</v>
      </c>
      <c r="N78" s="91"/>
    </row>
    <row r="79" spans="1:14" ht="18">
      <c r="A79" s="57">
        <v>73</v>
      </c>
      <c r="B79" s="155">
        <v>3100000149516</v>
      </c>
      <c r="C79" s="92">
        <v>2</v>
      </c>
      <c r="D79" s="91"/>
      <c r="E79" s="91"/>
      <c r="F79" s="91"/>
      <c r="G79" s="91"/>
      <c r="H79" s="91"/>
      <c r="I79" s="91"/>
      <c r="J79" s="91"/>
      <c r="K79" s="91"/>
      <c r="L79" s="92">
        <v>9</v>
      </c>
      <c r="M79" s="91"/>
      <c r="N79" s="91"/>
    </row>
    <row r="80" spans="1:14" ht="18">
      <c r="A80" s="57">
        <v>74</v>
      </c>
      <c r="B80" s="155">
        <v>3100000149616</v>
      </c>
      <c r="C80" s="92">
        <v>2</v>
      </c>
      <c r="D80" s="91"/>
      <c r="E80" s="91"/>
      <c r="F80" s="91"/>
      <c r="G80" s="91"/>
      <c r="H80" s="91"/>
      <c r="I80" s="91"/>
      <c r="J80" s="91"/>
      <c r="K80" s="91"/>
      <c r="L80" s="92">
        <v>9</v>
      </c>
      <c r="M80" s="91"/>
      <c r="N80" s="91"/>
    </row>
    <row r="81" spans="1:14" ht="18">
      <c r="A81" s="57">
        <v>75</v>
      </c>
      <c r="B81" s="155">
        <v>3100000149716</v>
      </c>
      <c r="C81" s="92">
        <v>2</v>
      </c>
      <c r="D81" s="91"/>
      <c r="E81" s="91"/>
      <c r="F81" s="91"/>
      <c r="G81" s="91"/>
      <c r="H81" s="91"/>
      <c r="I81" s="91"/>
      <c r="J81" s="91"/>
      <c r="K81" s="91"/>
      <c r="L81" s="92">
        <v>9</v>
      </c>
      <c r="M81" s="91"/>
      <c r="N81" s="91"/>
    </row>
    <row r="82" spans="1:14" ht="18">
      <c r="A82" s="57">
        <v>76</v>
      </c>
      <c r="B82" s="155">
        <v>3100000149816</v>
      </c>
      <c r="C82" s="92">
        <v>2</v>
      </c>
      <c r="D82" s="91"/>
      <c r="E82" s="91"/>
      <c r="F82" s="91"/>
      <c r="G82" s="91"/>
      <c r="H82" s="91"/>
      <c r="I82" s="91"/>
      <c r="J82" s="91"/>
      <c r="K82" s="91"/>
      <c r="L82" s="92">
        <v>9</v>
      </c>
      <c r="M82" s="91"/>
      <c r="N82" s="91"/>
    </row>
    <row r="83" spans="1:14" ht="18">
      <c r="A83" s="57">
        <v>77</v>
      </c>
      <c r="B83" s="155">
        <v>3100000149916</v>
      </c>
      <c r="C83" s="92">
        <v>2</v>
      </c>
      <c r="D83" s="91"/>
      <c r="E83" s="91"/>
      <c r="F83" s="91"/>
      <c r="G83" s="91"/>
      <c r="H83" s="91"/>
      <c r="I83" s="91"/>
      <c r="J83" s="91"/>
      <c r="K83" s="91"/>
      <c r="L83" s="92">
        <v>9</v>
      </c>
      <c r="M83" s="91"/>
      <c r="N83" s="91"/>
    </row>
    <row r="84" spans="1:14" ht="18">
      <c r="A84" s="57">
        <v>78</v>
      </c>
      <c r="B84" s="155">
        <v>3100000150016</v>
      </c>
      <c r="C84" s="92">
        <v>2</v>
      </c>
      <c r="D84" s="91"/>
      <c r="E84" s="91"/>
      <c r="F84" s="91"/>
      <c r="G84" s="91"/>
      <c r="H84" s="91"/>
      <c r="I84" s="91"/>
      <c r="J84" s="91"/>
      <c r="K84" s="91"/>
      <c r="L84" s="92">
        <v>9</v>
      </c>
      <c r="M84" s="91"/>
      <c r="N84" s="91"/>
    </row>
    <row r="85" spans="1:14" ht="18">
      <c r="A85" s="57">
        <v>79</v>
      </c>
      <c r="B85" s="155">
        <v>3100000150116</v>
      </c>
      <c r="C85" s="92">
        <v>2</v>
      </c>
      <c r="D85" s="91"/>
      <c r="E85" s="91"/>
      <c r="F85" s="91"/>
      <c r="G85" s="91"/>
      <c r="H85" s="91"/>
      <c r="I85" s="91"/>
      <c r="J85" s="91"/>
      <c r="K85" s="91"/>
      <c r="L85" s="92">
        <v>9</v>
      </c>
      <c r="M85" s="91"/>
      <c r="N85" s="91"/>
    </row>
    <row r="86" spans="1:14" ht="18">
      <c r="A86" s="57">
        <v>80</v>
      </c>
      <c r="B86" s="155">
        <v>3100000150216</v>
      </c>
      <c r="C86" s="92">
        <v>2</v>
      </c>
      <c r="D86" s="91"/>
      <c r="E86" s="91"/>
      <c r="F86" s="91"/>
      <c r="G86" s="91"/>
      <c r="H86" s="91"/>
      <c r="I86" s="91"/>
      <c r="J86" s="91"/>
      <c r="K86" s="91"/>
      <c r="L86" s="92">
        <v>9</v>
      </c>
      <c r="M86" s="91"/>
      <c r="N86" s="91"/>
    </row>
    <row r="87" spans="1:14" ht="18">
      <c r="A87" s="57">
        <v>81</v>
      </c>
      <c r="B87" s="155">
        <v>3100000150316</v>
      </c>
      <c r="C87" s="92">
        <v>2</v>
      </c>
      <c r="D87" s="91"/>
      <c r="E87" s="91"/>
      <c r="F87" s="91"/>
      <c r="G87" s="91"/>
      <c r="H87" s="91"/>
      <c r="I87" s="91"/>
      <c r="J87" s="91"/>
      <c r="K87" s="91"/>
      <c r="L87" s="92">
        <v>9</v>
      </c>
      <c r="M87" s="91"/>
      <c r="N87" s="91"/>
    </row>
    <row r="88" spans="1:14" ht="18">
      <c r="A88" s="57">
        <v>82</v>
      </c>
      <c r="B88" s="155">
        <v>3100000150416</v>
      </c>
      <c r="C88" s="92">
        <v>2</v>
      </c>
      <c r="D88" s="91"/>
      <c r="E88" s="91"/>
      <c r="F88" s="91"/>
      <c r="G88" s="91"/>
      <c r="H88" s="91"/>
      <c r="I88" s="91"/>
      <c r="J88" s="91"/>
      <c r="K88" s="91"/>
      <c r="L88" s="92">
        <v>9</v>
      </c>
      <c r="M88" s="91"/>
      <c r="N88" s="91"/>
    </row>
    <row r="89" spans="1:14" ht="18">
      <c r="A89" s="57">
        <v>83</v>
      </c>
      <c r="B89" s="155">
        <v>3100000150616</v>
      </c>
      <c r="C89" s="92">
        <v>2</v>
      </c>
      <c r="D89" s="91"/>
      <c r="E89" s="91"/>
      <c r="F89" s="91"/>
      <c r="G89" s="91"/>
      <c r="H89" s="91"/>
      <c r="I89" s="91"/>
      <c r="J89" s="91"/>
      <c r="K89" s="91"/>
      <c r="L89" s="92">
        <v>9</v>
      </c>
      <c r="M89" s="91"/>
      <c r="N89" s="91"/>
    </row>
    <row r="90" spans="1:14" ht="18">
      <c r="A90" s="57">
        <v>84</v>
      </c>
      <c r="B90" s="155">
        <v>3100000150716</v>
      </c>
      <c r="C90" s="92">
        <v>2</v>
      </c>
      <c r="D90" s="91"/>
      <c r="E90" s="91"/>
      <c r="F90" s="91"/>
      <c r="G90" s="91"/>
      <c r="H90" s="91"/>
      <c r="I90" s="91"/>
      <c r="J90" s="91"/>
      <c r="K90" s="91"/>
      <c r="L90" s="92">
        <v>9</v>
      </c>
      <c r="M90" s="91"/>
      <c r="N90" s="91"/>
    </row>
    <row r="91" spans="1:14" ht="18">
      <c r="A91" s="57">
        <v>85</v>
      </c>
      <c r="B91" s="155">
        <v>3100000150816</v>
      </c>
      <c r="C91" s="92">
        <v>2</v>
      </c>
      <c r="D91" s="91"/>
      <c r="E91" s="91"/>
      <c r="F91" s="91"/>
      <c r="G91" s="91"/>
      <c r="H91" s="91"/>
      <c r="I91" s="91"/>
      <c r="J91" s="91"/>
      <c r="K91" s="91"/>
      <c r="L91" s="92">
        <v>9</v>
      </c>
      <c r="M91" s="91"/>
      <c r="N91" s="91"/>
    </row>
    <row r="92" spans="1:14" ht="18">
      <c r="A92" s="57">
        <v>86</v>
      </c>
      <c r="B92" s="155">
        <v>3100000150916</v>
      </c>
      <c r="C92" s="92">
        <v>2</v>
      </c>
      <c r="D92" s="91"/>
      <c r="E92" s="91"/>
      <c r="F92" s="91"/>
      <c r="G92" s="91"/>
      <c r="H92" s="91"/>
      <c r="I92" s="91"/>
      <c r="J92" s="91"/>
      <c r="K92" s="91"/>
      <c r="L92" s="92">
        <v>9</v>
      </c>
      <c r="M92" s="91"/>
      <c r="N92" s="91"/>
    </row>
    <row r="93" spans="1:14" ht="18">
      <c r="A93" s="57">
        <v>87</v>
      </c>
      <c r="B93" s="155">
        <v>3100000151016</v>
      </c>
      <c r="C93" s="92">
        <v>2</v>
      </c>
      <c r="D93" s="91"/>
      <c r="E93" s="91"/>
      <c r="F93" s="91"/>
      <c r="G93" s="91"/>
      <c r="H93" s="91"/>
      <c r="I93" s="91"/>
      <c r="J93" s="91"/>
      <c r="K93" s="91"/>
      <c r="L93" s="92">
        <v>9</v>
      </c>
      <c r="M93" s="91"/>
      <c r="N93" s="91"/>
    </row>
    <row r="94" spans="1:14" ht="18">
      <c r="A94" s="57">
        <v>88</v>
      </c>
      <c r="B94" s="155">
        <v>3100000151116</v>
      </c>
      <c r="C94" s="92">
        <v>2</v>
      </c>
      <c r="D94" s="91"/>
      <c r="E94" s="91"/>
      <c r="F94" s="91"/>
      <c r="G94" s="91"/>
      <c r="H94" s="91"/>
      <c r="I94" s="91"/>
      <c r="J94" s="91"/>
      <c r="K94" s="91"/>
      <c r="L94" s="92">
        <v>9</v>
      </c>
      <c r="M94" s="91"/>
      <c r="N94" s="91"/>
    </row>
    <row r="95" spans="1:14" ht="18">
      <c r="A95" s="57">
        <v>89</v>
      </c>
      <c r="B95" s="155">
        <v>3100000154816</v>
      </c>
      <c r="C95" s="91"/>
      <c r="D95" s="91"/>
      <c r="E95" s="91"/>
      <c r="F95" s="92">
        <v>8</v>
      </c>
      <c r="G95" s="91"/>
      <c r="H95" s="91"/>
      <c r="I95" s="91"/>
      <c r="J95" s="91"/>
      <c r="K95" s="91"/>
      <c r="L95" s="91"/>
      <c r="M95" s="91"/>
      <c r="N95" s="92">
        <v>3</v>
      </c>
    </row>
    <row r="96" spans="1:14" ht="18">
      <c r="A96" s="57">
        <v>90</v>
      </c>
      <c r="B96" s="155">
        <v>3100000155916</v>
      </c>
      <c r="C96" s="91"/>
      <c r="D96" s="92">
        <v>9</v>
      </c>
      <c r="E96" s="91"/>
      <c r="F96" s="92">
        <v>9</v>
      </c>
      <c r="G96" s="91"/>
      <c r="H96" s="91"/>
      <c r="I96" s="91"/>
      <c r="J96" s="91"/>
      <c r="K96" s="91"/>
      <c r="L96" s="91"/>
      <c r="M96" s="91"/>
      <c r="N96" s="92">
        <v>0</v>
      </c>
    </row>
    <row r="97" spans="1:14" ht="18">
      <c r="A97" s="57">
        <v>91</v>
      </c>
      <c r="B97" s="155">
        <v>3100000164516</v>
      </c>
      <c r="C97" s="91"/>
      <c r="D97" s="91"/>
      <c r="E97" s="92">
        <v>4</v>
      </c>
      <c r="F97" s="91"/>
      <c r="G97" s="91"/>
      <c r="H97" s="91"/>
      <c r="I97" s="91"/>
      <c r="J97" s="91"/>
      <c r="K97" s="91"/>
      <c r="L97" s="92">
        <v>9</v>
      </c>
      <c r="M97" s="91"/>
      <c r="N97" s="91"/>
    </row>
    <row r="98" spans="1:14" ht="18">
      <c r="A98" s="57">
        <v>92</v>
      </c>
      <c r="B98" s="155">
        <v>3100000166116</v>
      </c>
      <c r="C98" s="91"/>
      <c r="D98" s="91"/>
      <c r="E98" s="91"/>
      <c r="F98" s="91"/>
      <c r="G98" s="92">
        <v>2</v>
      </c>
      <c r="H98" s="91"/>
      <c r="I98" s="91"/>
      <c r="J98" s="91"/>
      <c r="K98" s="92">
        <v>5</v>
      </c>
      <c r="L98" s="91"/>
      <c r="M98" s="91"/>
      <c r="N98" s="91"/>
    </row>
    <row r="99" spans="1:14" ht="18">
      <c r="A99" s="57">
        <v>93</v>
      </c>
      <c r="B99" s="155">
        <v>3100000167616</v>
      </c>
      <c r="C99" s="91"/>
      <c r="D99" s="91"/>
      <c r="E99" s="92">
        <v>3</v>
      </c>
      <c r="F99" s="92">
        <v>9</v>
      </c>
      <c r="G99" s="91"/>
      <c r="H99" s="91"/>
      <c r="I99" s="91"/>
      <c r="J99" s="91"/>
      <c r="K99" s="91"/>
      <c r="L99" s="92">
        <v>8</v>
      </c>
      <c r="M99" s="91"/>
      <c r="N99" s="91"/>
    </row>
    <row r="100" spans="1:14" ht="18">
      <c r="A100" s="57">
        <v>94</v>
      </c>
      <c r="B100" s="155">
        <v>3100000172016</v>
      </c>
      <c r="C100" s="91"/>
      <c r="D100" s="91"/>
      <c r="E100" s="91"/>
      <c r="F100" s="92">
        <v>9</v>
      </c>
      <c r="G100" s="92">
        <v>4</v>
      </c>
      <c r="H100" s="92">
        <v>6</v>
      </c>
      <c r="I100" s="91"/>
      <c r="J100" s="91"/>
      <c r="K100" s="92">
        <v>6</v>
      </c>
      <c r="L100" s="91"/>
      <c r="M100" s="91"/>
      <c r="N100" s="91"/>
    </row>
    <row r="101" spans="1:14" ht="18">
      <c r="A101" s="57">
        <v>95</v>
      </c>
      <c r="B101" s="155">
        <v>3100000173416</v>
      </c>
      <c r="C101" s="91"/>
      <c r="D101" s="91"/>
      <c r="E101" s="91"/>
      <c r="F101" s="91"/>
      <c r="G101" s="91"/>
      <c r="H101" s="92">
        <v>6</v>
      </c>
      <c r="I101" s="91"/>
      <c r="J101" s="91"/>
      <c r="K101" s="92">
        <v>6</v>
      </c>
      <c r="L101" s="92">
        <v>7</v>
      </c>
      <c r="M101" s="91"/>
      <c r="N101" s="91"/>
    </row>
    <row r="102" spans="1:14" ht="18">
      <c r="A102" s="57">
        <v>96</v>
      </c>
      <c r="B102" s="155">
        <v>3100000173516</v>
      </c>
      <c r="C102" s="91"/>
      <c r="D102" s="91"/>
      <c r="E102" s="91"/>
      <c r="F102" s="91"/>
      <c r="G102" s="91"/>
      <c r="H102" s="92">
        <v>6</v>
      </c>
      <c r="I102" s="91"/>
      <c r="J102" s="91"/>
      <c r="K102" s="92">
        <v>6</v>
      </c>
      <c r="L102" s="92">
        <v>7</v>
      </c>
      <c r="M102" s="91"/>
      <c r="N102" s="91"/>
    </row>
    <row r="103" spans="1:14" ht="18">
      <c r="A103" s="57">
        <v>97</v>
      </c>
      <c r="B103" s="155">
        <v>3100000173616</v>
      </c>
      <c r="C103" s="91"/>
      <c r="D103" s="91"/>
      <c r="E103" s="91"/>
      <c r="F103" s="91"/>
      <c r="G103" s="91"/>
      <c r="H103" s="92">
        <v>6</v>
      </c>
      <c r="I103" s="91"/>
      <c r="J103" s="91"/>
      <c r="K103" s="92">
        <v>6</v>
      </c>
      <c r="L103" s="92">
        <v>7</v>
      </c>
      <c r="M103" s="91"/>
      <c r="N103" s="91"/>
    </row>
    <row r="104" spans="1:14" ht="18">
      <c r="A104" s="57">
        <v>98</v>
      </c>
      <c r="B104" s="155">
        <v>3100000173716</v>
      </c>
      <c r="C104" s="91"/>
      <c r="D104" s="91"/>
      <c r="E104" s="91"/>
      <c r="F104" s="91"/>
      <c r="G104" s="91"/>
      <c r="H104" s="92">
        <v>6</v>
      </c>
      <c r="I104" s="91"/>
      <c r="J104" s="91"/>
      <c r="K104" s="92">
        <v>6</v>
      </c>
      <c r="L104" s="92">
        <v>7</v>
      </c>
      <c r="M104" s="91"/>
      <c r="N104" s="91"/>
    </row>
    <row r="105" spans="1:14" ht="18">
      <c r="A105" s="57">
        <v>99</v>
      </c>
      <c r="B105" s="155">
        <v>3100000173816</v>
      </c>
      <c r="C105" s="91"/>
      <c r="D105" s="91"/>
      <c r="E105" s="91"/>
      <c r="F105" s="91"/>
      <c r="G105" s="91"/>
      <c r="H105" s="92">
        <v>6</v>
      </c>
      <c r="I105" s="91"/>
      <c r="J105" s="91"/>
      <c r="K105" s="92">
        <v>6</v>
      </c>
      <c r="L105" s="92">
        <v>7</v>
      </c>
      <c r="M105" s="91"/>
      <c r="N105" s="91"/>
    </row>
    <row r="106" spans="1:14" ht="18">
      <c r="A106" s="57">
        <v>100</v>
      </c>
      <c r="B106" s="155">
        <v>3100000174216</v>
      </c>
      <c r="C106" s="91"/>
      <c r="D106" s="91"/>
      <c r="E106" s="92">
        <v>3</v>
      </c>
      <c r="F106" s="92">
        <v>9</v>
      </c>
      <c r="G106" s="91"/>
      <c r="H106" s="91"/>
      <c r="I106" s="91"/>
      <c r="J106" s="91"/>
      <c r="K106" s="91"/>
      <c r="L106" s="91"/>
      <c r="M106" s="91"/>
      <c r="N106" s="91"/>
    </row>
    <row r="107" spans="1:14" ht="18">
      <c r="A107" s="57">
        <v>101</v>
      </c>
      <c r="B107" s="155">
        <v>3100000174316</v>
      </c>
      <c r="C107" s="91"/>
      <c r="D107" s="92">
        <v>9</v>
      </c>
      <c r="E107" s="92">
        <v>3</v>
      </c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1:14" ht="18">
      <c r="A108" s="57">
        <v>102</v>
      </c>
      <c r="B108" s="155">
        <v>3100000174616</v>
      </c>
      <c r="C108" s="91"/>
      <c r="D108" s="91"/>
      <c r="E108" s="91"/>
      <c r="F108" s="91"/>
      <c r="G108" s="91"/>
      <c r="H108" s="92">
        <v>5</v>
      </c>
      <c r="I108" s="91"/>
      <c r="J108" s="91"/>
      <c r="K108" s="92">
        <v>5</v>
      </c>
      <c r="L108" s="92">
        <v>6</v>
      </c>
      <c r="M108" s="91"/>
      <c r="N108" s="91"/>
    </row>
    <row r="109" spans="1:14" ht="18">
      <c r="A109" s="57">
        <v>103</v>
      </c>
      <c r="B109" s="155">
        <v>3100000176016</v>
      </c>
      <c r="C109" s="91"/>
      <c r="D109" s="91"/>
      <c r="E109" s="91"/>
      <c r="F109" s="91"/>
      <c r="G109" s="91"/>
      <c r="H109" s="92">
        <v>3</v>
      </c>
      <c r="I109" s="91"/>
      <c r="J109" s="91"/>
      <c r="K109" s="91"/>
      <c r="L109" s="92">
        <v>7</v>
      </c>
      <c r="M109" s="91"/>
      <c r="N109" s="91"/>
    </row>
    <row r="110" spans="1:14" ht="18">
      <c r="A110" s="57">
        <v>104</v>
      </c>
      <c r="B110" s="155">
        <v>3100000177316</v>
      </c>
      <c r="C110" s="91"/>
      <c r="D110" s="91"/>
      <c r="E110" s="91"/>
      <c r="F110" s="92">
        <v>7</v>
      </c>
      <c r="G110" s="91"/>
      <c r="H110" s="91"/>
      <c r="I110" s="91"/>
      <c r="J110" s="91"/>
      <c r="K110" s="91"/>
      <c r="L110" s="91"/>
      <c r="M110" s="91"/>
      <c r="N110" s="92">
        <v>2</v>
      </c>
    </row>
    <row r="111" spans="1:14" ht="18">
      <c r="A111" s="57">
        <v>105</v>
      </c>
      <c r="B111" s="155">
        <v>3100000177516</v>
      </c>
      <c r="C111" s="91"/>
      <c r="D111" s="91"/>
      <c r="E111" s="92">
        <v>3</v>
      </c>
      <c r="F111" s="91"/>
      <c r="G111" s="91"/>
      <c r="H111" s="92">
        <v>7</v>
      </c>
      <c r="I111" s="91"/>
      <c r="J111" s="91"/>
      <c r="K111" s="91"/>
      <c r="L111" s="91"/>
      <c r="M111" s="91"/>
      <c r="N111" s="92">
        <v>0</v>
      </c>
    </row>
    <row r="112" spans="1:14" ht="18">
      <c r="A112" s="57">
        <v>106</v>
      </c>
      <c r="B112" s="155">
        <v>3100000178916</v>
      </c>
      <c r="C112" s="91"/>
      <c r="D112" s="91"/>
      <c r="E112" s="92">
        <v>3</v>
      </c>
      <c r="F112" s="92">
        <v>5</v>
      </c>
      <c r="G112" s="92">
        <v>3</v>
      </c>
      <c r="H112" s="91"/>
      <c r="I112" s="91"/>
      <c r="J112" s="92">
        <v>1</v>
      </c>
      <c r="K112" s="92">
        <v>5</v>
      </c>
      <c r="L112" s="143">
        <v>9</v>
      </c>
      <c r="M112" s="91"/>
      <c r="N112" s="91"/>
    </row>
    <row r="113" spans="1:14" ht="18">
      <c r="A113" s="57">
        <v>107</v>
      </c>
      <c r="B113" s="155">
        <v>3100000179516</v>
      </c>
      <c r="C113" s="91"/>
      <c r="D113" s="91"/>
      <c r="E113" s="91"/>
      <c r="F113" s="143"/>
      <c r="G113" s="91"/>
      <c r="H113" s="92">
        <v>3</v>
      </c>
      <c r="I113" s="91"/>
      <c r="J113" s="91"/>
      <c r="K113" s="91"/>
      <c r="L113" s="91"/>
      <c r="M113" s="91"/>
      <c r="N113" s="91"/>
    </row>
    <row r="114" spans="1:14" ht="18">
      <c r="A114" s="57">
        <v>108</v>
      </c>
      <c r="B114" s="155">
        <v>3100000179716</v>
      </c>
      <c r="C114" s="91"/>
      <c r="D114" s="91"/>
      <c r="E114" s="92">
        <v>2</v>
      </c>
      <c r="F114" s="92">
        <v>0</v>
      </c>
      <c r="G114" s="91"/>
      <c r="H114" s="91"/>
      <c r="I114" s="91"/>
      <c r="J114" s="91"/>
      <c r="K114" s="91"/>
      <c r="L114" s="91"/>
      <c r="M114" s="91"/>
      <c r="N114" s="91"/>
    </row>
    <row r="115" spans="1:14" ht="18">
      <c r="A115" s="57">
        <v>109</v>
      </c>
      <c r="B115" s="155">
        <v>3100000179916</v>
      </c>
      <c r="C115" s="91"/>
      <c r="D115" s="91"/>
      <c r="E115" s="91"/>
      <c r="F115" s="143"/>
      <c r="G115" s="91"/>
      <c r="H115" s="91"/>
      <c r="I115" s="92">
        <v>7</v>
      </c>
      <c r="J115" s="91"/>
      <c r="K115" s="91"/>
      <c r="L115" s="91"/>
      <c r="M115" s="91"/>
      <c r="N115" s="91"/>
    </row>
    <row r="116" spans="1:14" ht="18">
      <c r="A116" s="57">
        <v>110</v>
      </c>
      <c r="B116" s="155">
        <v>3100000180616</v>
      </c>
      <c r="C116" s="91"/>
      <c r="D116" s="91"/>
      <c r="E116" s="91"/>
      <c r="F116" s="143"/>
      <c r="G116" s="91"/>
      <c r="H116" s="92">
        <v>2</v>
      </c>
      <c r="I116" s="91"/>
      <c r="J116" s="91"/>
      <c r="K116" s="91"/>
      <c r="L116" s="91"/>
      <c r="M116" s="91"/>
      <c r="N116" s="91"/>
    </row>
    <row r="117" spans="1:14" ht="18">
      <c r="A117" s="57">
        <v>111</v>
      </c>
      <c r="B117" s="155">
        <v>3100000180716</v>
      </c>
      <c r="C117" s="143"/>
      <c r="D117" s="91"/>
      <c r="E117" s="91"/>
      <c r="F117" s="143"/>
      <c r="G117" s="91"/>
      <c r="H117" s="91"/>
      <c r="I117" s="91"/>
      <c r="J117" s="91"/>
      <c r="K117" s="91"/>
      <c r="L117" s="91"/>
      <c r="M117" s="91"/>
      <c r="N117" s="91"/>
    </row>
    <row r="118" spans="1:14" ht="18">
      <c r="A118" s="57">
        <v>112</v>
      </c>
      <c r="B118" s="155">
        <v>3100000180816</v>
      </c>
      <c r="C118" s="91"/>
      <c r="D118" s="91"/>
      <c r="E118" s="91"/>
      <c r="F118" s="143"/>
      <c r="G118" s="91"/>
      <c r="H118" s="92">
        <v>1</v>
      </c>
      <c r="I118" s="91"/>
      <c r="J118" s="91"/>
      <c r="K118" s="91"/>
      <c r="L118" s="91"/>
      <c r="M118" s="91"/>
      <c r="N118" s="91"/>
    </row>
    <row r="119" spans="1:14" ht="18">
      <c r="A119" s="57">
        <v>113</v>
      </c>
      <c r="B119" s="155">
        <v>3100000180816</v>
      </c>
      <c r="C119" s="91"/>
      <c r="D119" s="91"/>
      <c r="E119" s="91"/>
      <c r="F119" s="91"/>
      <c r="G119" s="91"/>
      <c r="H119" s="91"/>
      <c r="I119" s="143"/>
      <c r="J119" s="91"/>
      <c r="K119" s="143"/>
      <c r="L119" s="91"/>
      <c r="M119" s="91"/>
      <c r="N119" s="91"/>
    </row>
    <row r="120" spans="1:14" ht="18">
      <c r="A120" s="57">
        <v>114</v>
      </c>
      <c r="B120" s="155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1:14" ht="18">
      <c r="A121" s="57">
        <v>115</v>
      </c>
      <c r="B121" s="155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1:14" ht="18">
      <c r="A122" s="57">
        <v>116</v>
      </c>
      <c r="B122" s="155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14" ht="18">
      <c r="A123" s="57">
        <v>117</v>
      </c>
      <c r="B123" s="155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1:14" ht="18">
      <c r="A124" s="57">
        <v>118</v>
      </c>
      <c r="B124" s="155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1:14" ht="18">
      <c r="A125" s="57">
        <v>119</v>
      </c>
      <c r="B125" s="155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1:14" ht="18">
      <c r="A126" s="57">
        <v>120</v>
      </c>
      <c r="B126" s="155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1:14" ht="18">
      <c r="A127" s="57">
        <v>121</v>
      </c>
      <c r="B127" s="155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1:14" ht="18">
      <c r="A128" s="57">
        <v>122</v>
      </c>
      <c r="B128" s="155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1:14" ht="18">
      <c r="A129" s="57">
        <v>123</v>
      </c>
      <c r="B129" s="155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1:14" ht="18">
      <c r="A130" s="57">
        <v>124</v>
      </c>
      <c r="B130" s="155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1:14" ht="18">
      <c r="A131" s="57">
        <v>125</v>
      </c>
      <c r="B131" s="155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1:14" ht="18">
      <c r="A132" s="57">
        <v>126</v>
      </c>
      <c r="B132" s="155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1:14" ht="18">
      <c r="A133" s="57">
        <v>127</v>
      </c>
      <c r="B133" s="155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1:14" ht="18">
      <c r="A134" s="57">
        <v>128</v>
      </c>
      <c r="B134" s="155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1:14" ht="18">
      <c r="A135" s="57">
        <v>129</v>
      </c>
      <c r="B135" s="155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1:14" ht="18">
      <c r="A136" s="57">
        <v>130</v>
      </c>
      <c r="B136" s="155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1:14" ht="18">
      <c r="A137" s="57">
        <v>131</v>
      </c>
      <c r="B137" s="155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1:14" ht="18">
      <c r="A138" s="57">
        <v>132</v>
      </c>
      <c r="B138" s="155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1:14" ht="18">
      <c r="A139" s="57">
        <v>133</v>
      </c>
      <c r="B139" s="155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1:14" ht="18">
      <c r="A140" s="57">
        <v>134</v>
      </c>
      <c r="B140" s="155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1:14" ht="18">
      <c r="A141" s="57">
        <v>135</v>
      </c>
      <c r="B141" s="155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1:14" ht="18">
      <c r="A142" s="57"/>
      <c r="B142" s="155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1:14" ht="18">
      <c r="A143" s="57"/>
      <c r="B143" s="85" t="s">
        <v>16</v>
      </c>
      <c r="C143" s="90">
        <f aca="true" t="shared" si="0" ref="C143:N143">AVERAGE(C7:C142)</f>
        <v>4.8108108108108105</v>
      </c>
      <c r="D143" s="90">
        <f t="shared" si="0"/>
        <v>7.857142857142857</v>
      </c>
      <c r="E143" s="90">
        <f t="shared" si="0"/>
        <v>4.76</v>
      </c>
      <c r="F143" s="150">
        <f t="shared" si="0"/>
        <v>7.610169491525424</v>
      </c>
      <c r="G143" s="150">
        <f t="shared" si="0"/>
        <v>5.84</v>
      </c>
      <c r="H143" s="90">
        <f t="shared" si="0"/>
        <v>5.833333333333333</v>
      </c>
      <c r="I143" s="150">
        <f t="shared" si="0"/>
        <v>7.636363636363637</v>
      </c>
      <c r="J143" s="150">
        <f t="shared" si="0"/>
        <v>6.684210526315789</v>
      </c>
      <c r="K143" s="150">
        <f t="shared" si="0"/>
        <v>5.694444444444445</v>
      </c>
      <c r="L143" s="90">
        <f t="shared" si="0"/>
        <v>7.62962962962963</v>
      </c>
      <c r="M143" s="150">
        <f t="shared" si="0"/>
        <v>6.470588235294118</v>
      </c>
      <c r="N143" s="90">
        <f t="shared" si="0"/>
        <v>1.5</v>
      </c>
    </row>
    <row r="144" spans="1:3" ht="36">
      <c r="A144" s="57"/>
      <c r="B144" s="156" t="s">
        <v>352</v>
      </c>
      <c r="C144" s="158">
        <f>COUNT(B7:B142)</f>
        <v>113</v>
      </c>
    </row>
    <row r="145" spans="1:15" s="14" customFormat="1" ht="15.75">
      <c r="A145" s="57"/>
      <c r="B145" s="209"/>
      <c r="C145" s="14">
        <f aca="true" t="shared" si="1" ref="C145:N145">CountCcolor($B$2,C7:C120)</f>
        <v>37</v>
      </c>
      <c r="D145" s="14">
        <f t="shared" si="1"/>
        <v>21</v>
      </c>
      <c r="E145" s="14">
        <f t="shared" si="1"/>
        <v>25</v>
      </c>
      <c r="F145" s="14">
        <f t="shared" si="1"/>
        <v>59</v>
      </c>
      <c r="G145" s="14">
        <f t="shared" si="1"/>
        <v>25</v>
      </c>
      <c r="H145" s="14">
        <f t="shared" si="1"/>
        <v>36</v>
      </c>
      <c r="I145" s="14">
        <f t="shared" si="1"/>
        <v>33</v>
      </c>
      <c r="J145" s="14">
        <f t="shared" si="1"/>
        <v>19</v>
      </c>
      <c r="K145" s="14">
        <f t="shared" si="1"/>
        <v>36</v>
      </c>
      <c r="L145" s="14">
        <f t="shared" si="1"/>
        <v>53</v>
      </c>
      <c r="M145" s="14">
        <f t="shared" si="1"/>
        <v>17</v>
      </c>
      <c r="N145" s="14">
        <f t="shared" si="1"/>
        <v>14</v>
      </c>
      <c r="O145" s="14">
        <f>SUM(D145:N145)</f>
        <v>338</v>
      </c>
    </row>
    <row r="146" ht="36" customHeight="1">
      <c r="A146" s="57"/>
    </row>
    <row r="147" ht="18">
      <c r="A147" s="57"/>
    </row>
    <row r="148" ht="18">
      <c r="A148" s="57"/>
    </row>
    <row r="149" ht="18">
      <c r="A149" s="57"/>
    </row>
    <row r="150" spans="1:14" s="35" customFormat="1" ht="33.75" customHeight="1">
      <c r="A150" s="58"/>
      <c r="B150" s="29"/>
      <c r="C150"/>
      <c r="D150" s="9"/>
      <c r="E150" s="11"/>
      <c r="F150" s="12"/>
      <c r="G150" s="14"/>
      <c r="H150"/>
      <c r="I150"/>
      <c r="J150"/>
      <c r="K150"/>
      <c r="L150"/>
      <c r="M150"/>
      <c r="N150"/>
    </row>
    <row r="154" ht="18">
      <c r="A154"/>
    </row>
  </sheetData>
  <sheetProtection/>
  <autoFilter ref="A6:R150"/>
  <mergeCells count="5">
    <mergeCell ref="Q5:R5"/>
    <mergeCell ref="B5:B6"/>
    <mergeCell ref="O5:P5"/>
    <mergeCell ref="B3:N3"/>
    <mergeCell ref="B4:N4"/>
  </mergeCells>
  <printOptions/>
  <pageMargins left="0.6692913385826772" right="0.4330708661417323" top="0.5905511811023623" bottom="0.3937007874015748" header="0.15748031496062992" footer="0.35433070866141736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8" tint="-0.4999699890613556"/>
    <pageSetUpPr fitToPage="1"/>
  </sheetPr>
  <dimension ref="A1:R37"/>
  <sheetViews>
    <sheetView showGridLines="0" zoomScale="80" zoomScaleNormal="80" zoomScaleSheetLayoutView="70" zoomScalePageLayoutView="0" workbookViewId="0" topLeftCell="A1">
      <pane xSplit="2" ySplit="6" topLeftCell="C2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29" sqref="G29"/>
    </sheetView>
  </sheetViews>
  <sheetFormatPr defaultColWidth="11.421875" defaultRowHeight="12.75"/>
  <cols>
    <col min="1" max="1" width="6.8515625" style="58" customWidth="1"/>
    <col min="2" max="2" width="25.140625" style="29" customWidth="1"/>
    <col min="3" max="3" width="19.7109375" style="0" customWidth="1"/>
    <col min="4" max="4" width="19.7109375" style="9" customWidth="1"/>
    <col min="5" max="5" width="19.7109375" style="11" customWidth="1"/>
    <col min="6" max="6" width="19.7109375" style="12" customWidth="1"/>
    <col min="7" max="7" width="19.7109375" style="14" customWidth="1"/>
    <col min="8" max="70" width="19.7109375" style="0" customWidth="1"/>
  </cols>
  <sheetData>
    <row r="1" spans="2:13" ht="18">
      <c r="B1" s="143"/>
      <c r="C1" s="61" t="s">
        <v>30</v>
      </c>
      <c r="F1" s="133"/>
      <c r="G1" s="344" t="s">
        <v>48</v>
      </c>
      <c r="H1" s="345"/>
      <c r="I1" s="345"/>
      <c r="J1" s="151"/>
      <c r="K1" s="344" t="s">
        <v>684</v>
      </c>
      <c r="L1" s="345"/>
      <c r="M1" s="345"/>
    </row>
    <row r="2" spans="2:9" ht="12.75" customHeight="1" thickBot="1">
      <c r="B2" s="5"/>
      <c r="C2" s="5"/>
      <c r="D2" s="5"/>
      <c r="E2" s="5"/>
      <c r="F2" s="5"/>
      <c r="G2" s="2"/>
      <c r="H2" s="3"/>
      <c r="I2" s="4"/>
    </row>
    <row r="3" spans="1:14" s="7" customFormat="1" ht="39" customHeight="1">
      <c r="A3" s="57"/>
      <c r="B3" s="346" t="s">
        <v>645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</row>
    <row r="4" spans="1:14" s="7" customFormat="1" ht="44.25" customHeight="1">
      <c r="A4" s="57"/>
      <c r="B4" s="349" t="s">
        <v>35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</row>
    <row r="5" spans="1:18" s="21" customFormat="1" ht="87" customHeight="1">
      <c r="A5" s="57"/>
      <c r="B5" s="352" t="s">
        <v>0</v>
      </c>
      <c r="C5" s="83" t="s">
        <v>3</v>
      </c>
      <c r="D5" s="84" t="s">
        <v>4</v>
      </c>
      <c r="E5" s="84" t="s">
        <v>5</v>
      </c>
      <c r="F5" s="83" t="s">
        <v>6</v>
      </c>
      <c r="G5" s="84" t="s">
        <v>7</v>
      </c>
      <c r="H5" s="83" t="s">
        <v>8</v>
      </c>
      <c r="I5" s="83" t="s">
        <v>9</v>
      </c>
      <c r="J5" s="83" t="s">
        <v>10</v>
      </c>
      <c r="K5" s="83" t="s">
        <v>11</v>
      </c>
      <c r="L5" s="83" t="s">
        <v>12</v>
      </c>
      <c r="M5" s="83" t="s">
        <v>13</v>
      </c>
      <c r="N5" s="83" t="s">
        <v>52</v>
      </c>
      <c r="O5" s="328"/>
      <c r="P5" s="328"/>
      <c r="Q5" s="328"/>
      <c r="R5" s="328"/>
    </row>
    <row r="6" spans="1:14" s="21" customFormat="1" ht="45" customHeight="1">
      <c r="A6" s="57"/>
      <c r="B6" s="352"/>
      <c r="C6" s="84" t="s">
        <v>2</v>
      </c>
      <c r="D6" s="84" t="s">
        <v>2</v>
      </c>
      <c r="E6" s="84" t="s">
        <v>2</v>
      </c>
      <c r="F6" s="84" t="s">
        <v>2</v>
      </c>
      <c r="G6" s="84" t="s">
        <v>2</v>
      </c>
      <c r="H6" s="84" t="s">
        <v>2</v>
      </c>
      <c r="I6" s="84" t="s">
        <v>2</v>
      </c>
      <c r="J6" s="84" t="s">
        <v>2</v>
      </c>
      <c r="K6" s="84" t="s">
        <v>2</v>
      </c>
      <c r="L6" s="84" t="s">
        <v>2</v>
      </c>
      <c r="M6" s="84" t="s">
        <v>2</v>
      </c>
      <c r="N6" s="84" t="s">
        <v>2</v>
      </c>
    </row>
    <row r="7" spans="1:14" ht="18">
      <c r="A7" s="57">
        <v>1</v>
      </c>
      <c r="B7" s="154">
        <v>3100000103916</v>
      </c>
      <c r="C7" s="151">
        <v>18</v>
      </c>
      <c r="D7" s="91"/>
      <c r="E7" s="91"/>
      <c r="F7" s="151">
        <v>18</v>
      </c>
      <c r="G7" s="91"/>
      <c r="H7" s="91"/>
      <c r="I7" s="91"/>
      <c r="J7" s="91"/>
      <c r="K7" s="91"/>
      <c r="L7" s="91"/>
      <c r="M7" s="91"/>
      <c r="N7" s="91"/>
    </row>
    <row r="8" spans="1:14" ht="18">
      <c r="A8" s="57">
        <v>2</v>
      </c>
      <c r="B8" s="154">
        <v>3100000113616</v>
      </c>
      <c r="C8" s="151">
        <v>11</v>
      </c>
      <c r="D8" s="91"/>
      <c r="E8" s="91"/>
      <c r="F8" s="91"/>
      <c r="G8" s="91"/>
      <c r="H8" s="91"/>
      <c r="I8" s="133">
        <v>5</v>
      </c>
      <c r="J8" s="91"/>
      <c r="K8" s="91"/>
      <c r="L8" s="151">
        <v>16</v>
      </c>
      <c r="M8" s="91"/>
      <c r="N8" s="91"/>
    </row>
    <row r="9" spans="1:14" ht="18">
      <c r="A9" s="57">
        <v>3</v>
      </c>
      <c r="B9" s="154">
        <v>3100000135516</v>
      </c>
      <c r="C9" s="91"/>
      <c r="D9" s="91"/>
      <c r="E9" s="91"/>
      <c r="F9" s="91"/>
      <c r="G9" s="91"/>
      <c r="H9" s="91"/>
      <c r="I9" s="91"/>
      <c r="J9" s="91"/>
      <c r="K9" s="151">
        <v>11</v>
      </c>
      <c r="L9" s="151">
        <v>11</v>
      </c>
      <c r="M9" s="91"/>
      <c r="N9" s="91"/>
    </row>
    <row r="10" spans="1:14" ht="18">
      <c r="A10" s="57">
        <v>4</v>
      </c>
      <c r="B10" s="154">
        <v>3100000144216</v>
      </c>
      <c r="C10" s="91"/>
      <c r="D10" s="91"/>
      <c r="E10" s="91"/>
      <c r="F10" s="92">
        <v>18</v>
      </c>
      <c r="G10" s="91"/>
      <c r="H10" s="133">
        <v>6</v>
      </c>
      <c r="I10" s="91"/>
      <c r="J10" s="91"/>
      <c r="K10" s="91"/>
      <c r="L10" s="91"/>
      <c r="M10" s="91"/>
      <c r="N10" s="91"/>
    </row>
    <row r="11" spans="1:14" ht="18">
      <c r="A11" s="57">
        <v>5</v>
      </c>
      <c r="B11" s="154">
        <v>3100000161116</v>
      </c>
      <c r="C11" s="133">
        <v>8</v>
      </c>
      <c r="D11" s="91"/>
      <c r="E11" s="91"/>
      <c r="F11" s="151">
        <v>18</v>
      </c>
      <c r="G11" s="91"/>
      <c r="H11" s="91"/>
      <c r="I11" s="91"/>
      <c r="J11" s="91"/>
      <c r="K11" s="91"/>
      <c r="L11" s="91"/>
      <c r="M11" s="91"/>
      <c r="N11" s="91"/>
    </row>
    <row r="12" spans="1:14" ht="18">
      <c r="A12" s="57">
        <v>6</v>
      </c>
      <c r="B12" s="154">
        <v>3100000163616</v>
      </c>
      <c r="C12" s="133">
        <v>8</v>
      </c>
      <c r="D12" s="133">
        <v>8</v>
      </c>
      <c r="E12" s="133">
        <v>4</v>
      </c>
      <c r="F12" s="151">
        <v>18</v>
      </c>
      <c r="G12" s="133">
        <v>5</v>
      </c>
      <c r="H12" s="133">
        <v>8</v>
      </c>
      <c r="I12" s="133">
        <v>7</v>
      </c>
      <c r="J12" s="151">
        <v>10</v>
      </c>
      <c r="K12" s="151">
        <v>14</v>
      </c>
      <c r="L12" s="133">
        <v>9</v>
      </c>
      <c r="M12" s="133">
        <v>0</v>
      </c>
      <c r="N12" s="91"/>
    </row>
    <row r="13" spans="1:14" ht="18">
      <c r="A13" s="57">
        <v>7</v>
      </c>
      <c r="B13" s="154">
        <v>3100000177416</v>
      </c>
      <c r="C13" s="133">
        <v>4</v>
      </c>
      <c r="D13" s="91"/>
      <c r="E13" s="91"/>
      <c r="F13" s="143"/>
      <c r="G13" s="91"/>
      <c r="H13" s="91"/>
      <c r="I13" s="91"/>
      <c r="J13" s="91"/>
      <c r="K13" s="91"/>
      <c r="L13" s="91"/>
      <c r="M13" s="91"/>
      <c r="N13" s="91"/>
    </row>
    <row r="14" spans="1:14" ht="18">
      <c r="A14" s="57">
        <v>8</v>
      </c>
      <c r="B14" s="155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8">
      <c r="A15" s="57">
        <v>9</v>
      </c>
      <c r="B15" s="155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8">
      <c r="A16" s="57">
        <v>10</v>
      </c>
      <c r="B16" s="155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8">
      <c r="A17" s="57">
        <v>12</v>
      </c>
      <c r="B17" s="15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8">
      <c r="A18" s="57">
        <v>13</v>
      </c>
      <c r="B18" s="155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8">
      <c r="A19" s="57">
        <v>14</v>
      </c>
      <c r="B19" s="15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8">
      <c r="A20" s="57">
        <v>15</v>
      </c>
      <c r="B20" s="155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8">
      <c r="A21" s="57"/>
      <c r="B21" s="15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8">
      <c r="A22" s="57"/>
      <c r="B22" s="85" t="s">
        <v>16</v>
      </c>
      <c r="C22" s="86">
        <f>_xlfn.AVERAGEIF(C7:C20,"&gt;9")</f>
        <v>14.5</v>
      </c>
      <c r="D22" s="86" t="e">
        <f aca="true" t="shared" si="0" ref="D22:N22">_xlfn.AVERAGEIF(D7:D21,"&gt;9")</f>
        <v>#DIV/0!</v>
      </c>
      <c r="E22" s="86" t="e">
        <f t="shared" si="0"/>
        <v>#DIV/0!</v>
      </c>
      <c r="F22" s="86">
        <f t="shared" si="0"/>
        <v>18</v>
      </c>
      <c r="G22" s="86" t="e">
        <f t="shared" si="0"/>
        <v>#DIV/0!</v>
      </c>
      <c r="H22" s="86" t="e">
        <f t="shared" si="0"/>
        <v>#DIV/0!</v>
      </c>
      <c r="I22" s="86" t="e">
        <f t="shared" si="0"/>
        <v>#DIV/0!</v>
      </c>
      <c r="J22" s="86">
        <f t="shared" si="0"/>
        <v>10</v>
      </c>
      <c r="K22" s="86">
        <f t="shared" si="0"/>
        <v>12.5</v>
      </c>
      <c r="L22" s="86">
        <f t="shared" si="0"/>
        <v>13.5</v>
      </c>
      <c r="M22" s="86" t="e">
        <f t="shared" si="0"/>
        <v>#DIV/0!</v>
      </c>
      <c r="N22" s="86" t="e">
        <f t="shared" si="0"/>
        <v>#DIV/0!</v>
      </c>
    </row>
    <row r="23" spans="1:15" ht="36">
      <c r="A23" s="57"/>
      <c r="B23" s="157" t="s">
        <v>683</v>
      </c>
      <c r="C23" s="157">
        <f>CountCcolor('18 DÍAS (2 o más UA)'!J1,'18 DÍAS (2 o más UA)'!C4:C17)</f>
        <v>2</v>
      </c>
      <c r="D23" s="157">
        <f>CountCcolor('18 DÍAS (2 o más UA)'!J1,'18 DÍAS (2 o más UA)'!D4:D17)</f>
        <v>0</v>
      </c>
      <c r="E23" s="157">
        <f>CountCcolor('18 DÍAS (2 o más UA)'!J1,'18 DÍAS (2 o más UA)'!E4:E17)</f>
        <v>0</v>
      </c>
      <c r="F23" s="157">
        <f>CountCcolor('18 DÍAS (2 o más UA)'!J1,'18 DÍAS (2 o más UA)'!F4:F17)</f>
        <v>4</v>
      </c>
      <c r="G23" s="157">
        <f>CountCcolor('18 DÍAS (2 o más UA)'!J1,'18 DÍAS (2 o más UA)'!G4:G17)</f>
        <v>0</v>
      </c>
      <c r="H23" s="157">
        <f>CountCcolor('18 DÍAS (2 o más UA)'!J1,'18 DÍAS (2 o más UA)'!H4:H17)</f>
        <v>0</v>
      </c>
      <c r="I23" s="157">
        <f>CountCcolor('18 DÍAS (2 o más UA)'!J1,'18 DÍAS (2 o más UA)'!I4:I17)</f>
        <v>0</v>
      </c>
      <c r="J23" s="157">
        <f>CountCcolor('18 DÍAS (2 o más UA)'!J1,'18 DÍAS (2 o más UA)'!J4:J17)</f>
        <v>1</v>
      </c>
      <c r="K23" s="157">
        <f>CountCcolor('18 DÍAS (2 o más UA)'!J1,'18 DÍAS (2 o más UA)'!K4:K17)</f>
        <v>2</v>
      </c>
      <c r="L23" s="157">
        <f>CountCcolor('18 DÍAS (2 o más UA)'!J1,'18 DÍAS (2 o más UA)'!L4:L17)</f>
        <v>2</v>
      </c>
      <c r="M23" s="157">
        <f>CountCcolor('18 DÍAS (2 o más UA)'!J1,'18 DÍAS (2 o más UA)'!M4:M17)</f>
        <v>0</v>
      </c>
      <c r="N23" s="157">
        <f>CountCcolor('18 DÍAS (2 o más UA)'!J1,'18 DÍAS (2 o más UA)'!N4:N17)</f>
        <v>0</v>
      </c>
      <c r="O23" s="33">
        <f>SUM(C23:N23)</f>
        <v>11</v>
      </c>
    </row>
    <row r="24" spans="1:3" ht="36" customHeight="1">
      <c r="A24" s="57"/>
      <c r="B24" s="157" t="s">
        <v>682</v>
      </c>
      <c r="C24" s="158">
        <f>COUNT(B7:B21)</f>
        <v>7</v>
      </c>
    </row>
    <row r="25" spans="1:14" s="33" customFormat="1" ht="54">
      <c r="A25" s="57"/>
      <c r="B25" s="156" t="s">
        <v>681</v>
      </c>
      <c r="C25" s="156">
        <f aca="true" t="shared" si="1" ref="C25:N25">SumbyColor($F$1,C7:C15)/CountCcolor($F$1,C7:C15)</f>
        <v>6.666666666666667</v>
      </c>
      <c r="D25" s="156">
        <f t="shared" si="1"/>
        <v>8</v>
      </c>
      <c r="E25" s="156">
        <f t="shared" si="1"/>
        <v>4</v>
      </c>
      <c r="F25" s="156" t="e">
        <f t="shared" si="1"/>
        <v>#DIV/0!</v>
      </c>
      <c r="G25" s="156">
        <f t="shared" si="1"/>
        <v>5</v>
      </c>
      <c r="H25" s="156">
        <f t="shared" si="1"/>
        <v>7</v>
      </c>
      <c r="I25" s="156">
        <f t="shared" si="1"/>
        <v>6</v>
      </c>
      <c r="J25" s="156" t="e">
        <f t="shared" si="1"/>
        <v>#DIV/0!</v>
      </c>
      <c r="K25" s="156" t="e">
        <f t="shared" si="1"/>
        <v>#DIV/0!</v>
      </c>
      <c r="L25" s="156">
        <f t="shared" si="1"/>
        <v>9</v>
      </c>
      <c r="M25" s="156">
        <f t="shared" si="1"/>
        <v>0</v>
      </c>
      <c r="N25" s="156" t="e">
        <f t="shared" si="1"/>
        <v>#DIV/0!</v>
      </c>
    </row>
    <row r="26" spans="1:15" s="33" customFormat="1" ht="36">
      <c r="A26" s="57"/>
      <c r="B26" s="157" t="s">
        <v>680</v>
      </c>
      <c r="C26" s="157">
        <f>CountCcolor('18 DÍAS (2 o más UA)'!F1,'18 DÍAS (2 o más UA)'!C7:C20)</f>
        <v>3</v>
      </c>
      <c r="D26" s="157">
        <f>CountCcolor('18 DÍAS (2 o más UA)'!F1,'18 DÍAS (2 o más UA)'!D7:D20)</f>
        <v>1</v>
      </c>
      <c r="E26" s="157">
        <f>CountCcolor('18 DÍAS (2 o más UA)'!F1,'18 DÍAS (2 o más UA)'!E7:E20)</f>
        <v>1</v>
      </c>
      <c r="F26" s="157">
        <f>CountCcolor('18 DÍAS (2 o más UA)'!F1,'18 DÍAS (2 o más UA)'!F7:F20)</f>
        <v>0</v>
      </c>
      <c r="G26" s="157">
        <f>CountCcolor('18 DÍAS (2 o más UA)'!F1,'18 DÍAS (2 o más UA)'!G7:G20)</f>
        <v>1</v>
      </c>
      <c r="H26" s="157">
        <f>CountCcolor('18 DÍAS (2 o más UA)'!F1,'18 DÍAS (2 o más UA)'!H7:H20)</f>
        <v>2</v>
      </c>
      <c r="I26" s="157">
        <f>CountCcolor('18 DÍAS (2 o más UA)'!F1,'18 DÍAS (2 o más UA)'!I7:I20)</f>
        <v>2</v>
      </c>
      <c r="J26" s="157">
        <f>CountCcolor('18 DÍAS (2 o más UA)'!F1,'18 DÍAS (2 o más UA)'!J7:J20)</f>
        <v>0</v>
      </c>
      <c r="K26" s="157">
        <f>CountCcolor('18 DÍAS (2 o más UA)'!F1,'18 DÍAS (2 o más UA)'!K7:K20)</f>
        <v>0</v>
      </c>
      <c r="L26" s="157">
        <f>CountCcolor('18 DÍAS (2 o más UA)'!F1,'18 DÍAS (2 o más UA)'!L7:L20)</f>
        <v>1</v>
      </c>
      <c r="M26" s="157">
        <f>CountCcolor('18 DÍAS (2 o más UA)'!F1,'18 DÍAS (2 o más UA)'!M7:M20)</f>
        <v>1</v>
      </c>
      <c r="N26" s="157">
        <f>CountCcolor('18 DÍAS (2 o más UA)'!F1,'18 DÍAS (2 o más UA)'!N7:N20)</f>
        <v>0</v>
      </c>
      <c r="O26" s="33">
        <f>SUM(C26:N26)</f>
        <v>12</v>
      </c>
    </row>
    <row r="27" ht="18">
      <c r="A27" s="57"/>
    </row>
    <row r="28" ht="18">
      <c r="A28" s="57"/>
    </row>
    <row r="29" ht="18">
      <c r="A29" s="57"/>
    </row>
    <row r="30" ht="18">
      <c r="A30" s="57"/>
    </row>
    <row r="31" ht="18">
      <c r="A31" s="57"/>
    </row>
    <row r="32" ht="18">
      <c r="A32" s="57"/>
    </row>
    <row r="33" ht="18">
      <c r="A33" s="57"/>
    </row>
    <row r="34" ht="18">
      <c r="A34" s="57"/>
    </row>
    <row r="35" ht="18">
      <c r="A35" s="57"/>
    </row>
    <row r="36" ht="18">
      <c r="A36" s="57"/>
    </row>
    <row r="37" spans="1:14" s="35" customFormat="1" ht="33.75" customHeight="1">
      <c r="A37" s="58"/>
      <c r="B37" s="29"/>
      <c r="C37"/>
      <c r="D37" s="9"/>
      <c r="E37" s="11"/>
      <c r="F37" s="12"/>
      <c r="G37" s="14"/>
      <c r="H37"/>
      <c r="I37"/>
      <c r="J37"/>
      <c r="K37"/>
      <c r="L37"/>
      <c r="M37"/>
      <c r="N37"/>
    </row>
  </sheetData>
  <sheetProtection/>
  <autoFilter ref="A6:R37"/>
  <mergeCells count="7">
    <mergeCell ref="Q5:R5"/>
    <mergeCell ref="G1:I1"/>
    <mergeCell ref="B3:N3"/>
    <mergeCell ref="B4:N4"/>
    <mergeCell ref="B5:B6"/>
    <mergeCell ref="O5:P5"/>
    <mergeCell ref="K1:M1"/>
  </mergeCells>
  <printOptions/>
  <pageMargins left="0.6692913385826772" right="0.4330708661417323" top="0.5905511811023623" bottom="0.3937007874015748" header="0.15748031496062992" footer="0.35433070866141736"/>
  <pageSetup fitToHeight="0" fitToWidth="1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00B0F0"/>
    <pageSetUpPr fitToPage="1"/>
  </sheetPr>
  <dimension ref="A1:S49"/>
  <sheetViews>
    <sheetView showGridLines="0" zoomScale="80" zoomScaleNormal="80" zoomScaleSheetLayoutView="70" zoomScalePageLayoutView="0" workbookViewId="0" topLeftCell="A1">
      <pane xSplit="2" ySplit="8" topLeftCell="I9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3" sqref="J13"/>
    </sheetView>
  </sheetViews>
  <sheetFormatPr defaultColWidth="11.421875" defaultRowHeight="12.75"/>
  <cols>
    <col min="1" max="1" width="4.28125" style="58" customWidth="1"/>
    <col min="2" max="2" width="20.57421875" style="29" customWidth="1"/>
    <col min="3" max="3" width="15.140625" style="0" customWidth="1"/>
    <col min="4" max="4" width="15.140625" style="9" customWidth="1"/>
    <col min="5" max="5" width="15.140625" style="11" customWidth="1"/>
    <col min="6" max="6" width="15.28125" style="12" customWidth="1"/>
    <col min="7" max="7" width="15.421875" style="14" customWidth="1"/>
    <col min="8" max="14" width="15.28125" style="0" customWidth="1"/>
    <col min="15" max="16" width="21.140625" style="0" customWidth="1"/>
    <col min="17" max="17" width="19.140625" style="0" customWidth="1"/>
    <col min="18" max="18" width="28.421875" style="0" customWidth="1"/>
    <col min="19" max="19" width="11.7109375" style="0" customWidth="1"/>
    <col min="20" max="70" width="19.7109375" style="0" customWidth="1"/>
  </cols>
  <sheetData>
    <row r="1" spans="2:3" ht="18">
      <c r="B1" s="143"/>
      <c r="C1" s="61" t="s">
        <v>30</v>
      </c>
    </row>
    <row r="2" spans="2:3" ht="18">
      <c r="B2" s="129"/>
      <c r="C2" s="61" t="s">
        <v>45</v>
      </c>
    </row>
    <row r="3" spans="2:3" ht="18">
      <c r="B3" s="92"/>
      <c r="C3" s="61" t="s">
        <v>351</v>
      </c>
    </row>
    <row r="4" spans="2:9" ht="12.75" customHeight="1">
      <c r="B4" s="5"/>
      <c r="C4" s="5"/>
      <c r="D4" s="5"/>
      <c r="E4" s="5"/>
      <c r="F4" s="5"/>
      <c r="G4" s="2"/>
      <c r="H4" s="3"/>
      <c r="I4" s="4"/>
    </row>
    <row r="5" spans="1:19" s="7" customFormat="1" ht="39" customHeight="1">
      <c r="A5" s="57"/>
      <c r="B5" s="355" t="s">
        <v>645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</row>
    <row r="6" spans="1:19" s="7" customFormat="1" ht="44.25" customHeight="1">
      <c r="A6" s="57"/>
      <c r="B6" s="357" t="s">
        <v>41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</row>
    <row r="7" spans="1:19" s="21" customFormat="1" ht="87" customHeight="1">
      <c r="A7" s="57"/>
      <c r="B7" s="353" t="s">
        <v>0</v>
      </c>
      <c r="C7" s="87" t="s">
        <v>3</v>
      </c>
      <c r="D7" s="88" t="s">
        <v>4</v>
      </c>
      <c r="E7" s="88" t="s">
        <v>5</v>
      </c>
      <c r="F7" s="87" t="s">
        <v>6</v>
      </c>
      <c r="G7" s="181" t="s">
        <v>7</v>
      </c>
      <c r="H7" s="87" t="s">
        <v>8</v>
      </c>
      <c r="I7" s="87" t="s">
        <v>9</v>
      </c>
      <c r="J7" s="87" t="s">
        <v>10</v>
      </c>
      <c r="K7" s="87" t="s">
        <v>11</v>
      </c>
      <c r="L7" s="87" t="s">
        <v>12</v>
      </c>
      <c r="M7" s="87" t="s">
        <v>13</v>
      </c>
      <c r="N7" s="87" t="s">
        <v>52</v>
      </c>
      <c r="O7" s="359" t="s">
        <v>33</v>
      </c>
      <c r="P7" s="359" t="s">
        <v>687</v>
      </c>
      <c r="Q7" s="359" t="s">
        <v>50</v>
      </c>
      <c r="R7" s="359" t="s">
        <v>51</v>
      </c>
      <c r="S7" s="359" t="s">
        <v>396</v>
      </c>
    </row>
    <row r="8" spans="1:19" s="21" customFormat="1" ht="45" customHeight="1">
      <c r="A8" s="57"/>
      <c r="B8" s="354"/>
      <c r="C8" s="94" t="s">
        <v>2</v>
      </c>
      <c r="D8" s="94" t="s">
        <v>2</v>
      </c>
      <c r="E8" s="94" t="s">
        <v>2</v>
      </c>
      <c r="F8" s="94" t="s">
        <v>2</v>
      </c>
      <c r="G8" s="94" t="s">
        <v>2</v>
      </c>
      <c r="H8" s="94" t="s">
        <v>2</v>
      </c>
      <c r="I8" s="94" t="s">
        <v>2</v>
      </c>
      <c r="J8" s="94" t="s">
        <v>2</v>
      </c>
      <c r="K8" s="94" t="s">
        <v>2</v>
      </c>
      <c r="L8" s="94" t="s">
        <v>2</v>
      </c>
      <c r="M8" s="94" t="s">
        <v>2</v>
      </c>
      <c r="N8" s="94" t="s">
        <v>2</v>
      </c>
      <c r="O8" s="360"/>
      <c r="P8" s="360"/>
      <c r="Q8" s="360"/>
      <c r="R8" s="360"/>
      <c r="S8" s="360"/>
    </row>
    <row r="9" spans="1:19" ht="18">
      <c r="A9" s="57">
        <v>1</v>
      </c>
      <c r="B9" s="155">
        <v>3100000091116</v>
      </c>
      <c r="C9" s="91"/>
      <c r="D9" s="91"/>
      <c r="E9" s="91"/>
      <c r="F9" s="129">
        <v>9</v>
      </c>
      <c r="G9" s="91"/>
      <c r="H9" s="91"/>
      <c r="I9" s="91"/>
      <c r="J9" s="91"/>
      <c r="K9" s="91"/>
      <c r="L9" s="91"/>
      <c r="M9" s="91"/>
      <c r="N9" s="91"/>
      <c r="O9" s="136" t="s">
        <v>44</v>
      </c>
      <c r="P9" s="211" t="s">
        <v>653</v>
      </c>
      <c r="Q9" s="93" t="s">
        <v>49</v>
      </c>
      <c r="R9" s="93" t="s">
        <v>55</v>
      </c>
      <c r="S9" s="136" t="s">
        <v>397</v>
      </c>
    </row>
    <row r="10" spans="1:19" ht="18">
      <c r="A10" s="57">
        <v>2</v>
      </c>
      <c r="B10" s="155">
        <v>3100000097516</v>
      </c>
      <c r="C10" s="91"/>
      <c r="D10" s="91"/>
      <c r="E10" s="91"/>
      <c r="F10" s="91"/>
      <c r="G10" s="91"/>
      <c r="H10" s="91"/>
      <c r="I10" s="91"/>
      <c r="J10" s="91"/>
      <c r="K10" s="129">
        <v>7</v>
      </c>
      <c r="L10" s="91"/>
      <c r="M10" s="91"/>
      <c r="N10" s="91"/>
      <c r="O10" s="136" t="s">
        <v>44</v>
      </c>
      <c r="P10" s="211" t="s">
        <v>653</v>
      </c>
      <c r="Q10" s="93" t="s">
        <v>49</v>
      </c>
      <c r="R10" s="93" t="s">
        <v>159</v>
      </c>
      <c r="S10" s="136" t="s">
        <v>408</v>
      </c>
    </row>
    <row r="11" spans="1:19" ht="18">
      <c r="A11" s="57">
        <v>3</v>
      </c>
      <c r="B11" s="155">
        <v>3100000097616</v>
      </c>
      <c r="C11" s="91"/>
      <c r="D11" s="91"/>
      <c r="E11" s="91"/>
      <c r="F11" s="91"/>
      <c r="G11" s="91"/>
      <c r="H11" s="91"/>
      <c r="I11" s="91"/>
      <c r="J11" s="91"/>
      <c r="K11" s="91"/>
      <c r="L11" s="129">
        <v>8</v>
      </c>
      <c r="M11" s="91"/>
      <c r="N11" s="91"/>
      <c r="O11" s="136" t="s">
        <v>44</v>
      </c>
      <c r="P11" s="211" t="s">
        <v>653</v>
      </c>
      <c r="Q11" s="93" t="s">
        <v>49</v>
      </c>
      <c r="R11" s="93" t="s">
        <v>158</v>
      </c>
      <c r="S11" s="136" t="s">
        <v>408</v>
      </c>
    </row>
    <row r="12" spans="1:19" ht="18">
      <c r="A12" s="57">
        <v>4</v>
      </c>
      <c r="B12" s="155">
        <v>3100000097716</v>
      </c>
      <c r="C12" s="91"/>
      <c r="D12" s="91"/>
      <c r="E12" s="91"/>
      <c r="F12" s="91"/>
      <c r="G12" s="91"/>
      <c r="H12" s="91"/>
      <c r="I12" s="91"/>
      <c r="J12" s="91"/>
      <c r="K12" s="91"/>
      <c r="L12" s="129">
        <v>8</v>
      </c>
      <c r="M12" s="91"/>
      <c r="N12" s="91"/>
      <c r="O12" s="136" t="s">
        <v>44</v>
      </c>
      <c r="P12" s="211" t="s">
        <v>653</v>
      </c>
      <c r="Q12" s="93" t="s">
        <v>49</v>
      </c>
      <c r="R12" s="93" t="s">
        <v>158</v>
      </c>
      <c r="S12" s="136" t="s">
        <v>408</v>
      </c>
    </row>
    <row r="13" spans="1:19" ht="18">
      <c r="A13" s="57">
        <v>5</v>
      </c>
      <c r="B13" s="155">
        <v>3100000097816</v>
      </c>
      <c r="C13" s="91"/>
      <c r="D13" s="91"/>
      <c r="E13" s="91"/>
      <c r="F13" s="91"/>
      <c r="G13" s="91"/>
      <c r="H13" s="91"/>
      <c r="I13" s="91"/>
      <c r="J13" s="91"/>
      <c r="K13" s="91"/>
      <c r="L13" s="129">
        <v>8</v>
      </c>
      <c r="M13" s="91"/>
      <c r="N13" s="91"/>
      <c r="O13" s="136" t="s">
        <v>44</v>
      </c>
      <c r="P13" s="211" t="s">
        <v>653</v>
      </c>
      <c r="Q13" s="93" t="s">
        <v>49</v>
      </c>
      <c r="R13" s="93" t="s">
        <v>158</v>
      </c>
      <c r="S13" s="136" t="s">
        <v>408</v>
      </c>
    </row>
    <row r="14" spans="1:19" ht="18">
      <c r="A14" s="57">
        <v>6</v>
      </c>
      <c r="B14" s="155">
        <v>3100000108216</v>
      </c>
      <c r="C14" s="91"/>
      <c r="D14" s="91"/>
      <c r="E14" s="91"/>
      <c r="F14" s="129">
        <v>9</v>
      </c>
      <c r="G14" s="91"/>
      <c r="H14" s="91"/>
      <c r="I14" s="91"/>
      <c r="J14" s="91"/>
      <c r="K14" s="91"/>
      <c r="L14" s="91"/>
      <c r="M14" s="91"/>
      <c r="N14" s="91"/>
      <c r="O14" s="136" t="s">
        <v>44</v>
      </c>
      <c r="P14" s="211" t="s">
        <v>653</v>
      </c>
      <c r="Q14" s="93" t="s">
        <v>274</v>
      </c>
      <c r="R14" s="93" t="s">
        <v>273</v>
      </c>
      <c r="S14" s="136" t="s">
        <v>400</v>
      </c>
    </row>
    <row r="15" spans="1:19" ht="18">
      <c r="A15" s="57">
        <v>7</v>
      </c>
      <c r="B15" s="155">
        <v>3100000114016</v>
      </c>
      <c r="C15" s="91"/>
      <c r="D15" s="91"/>
      <c r="E15" s="91"/>
      <c r="F15" s="91"/>
      <c r="G15" s="129">
        <v>9</v>
      </c>
      <c r="H15" s="91"/>
      <c r="I15" s="91"/>
      <c r="J15" s="91"/>
      <c r="K15" s="91"/>
      <c r="L15" s="91"/>
      <c r="M15" s="91"/>
      <c r="N15" s="92">
        <v>0</v>
      </c>
      <c r="O15" s="136" t="s">
        <v>44</v>
      </c>
      <c r="P15" s="211" t="s">
        <v>653</v>
      </c>
      <c r="Q15" s="93" t="s">
        <v>49</v>
      </c>
      <c r="R15" s="93" t="s">
        <v>271</v>
      </c>
      <c r="S15" s="136" t="s">
        <v>401</v>
      </c>
    </row>
    <row r="16" spans="1:19" ht="18">
      <c r="A16" s="57">
        <v>8</v>
      </c>
      <c r="B16" s="155">
        <v>3100000118016</v>
      </c>
      <c r="C16" s="91"/>
      <c r="D16" s="91"/>
      <c r="E16" s="91"/>
      <c r="F16" s="91"/>
      <c r="G16" s="129">
        <v>8</v>
      </c>
      <c r="H16" s="91"/>
      <c r="I16" s="91"/>
      <c r="J16" s="91"/>
      <c r="K16" s="91"/>
      <c r="L16" s="91"/>
      <c r="M16" s="91"/>
      <c r="N16" s="91"/>
      <c r="O16" s="136" t="s">
        <v>44</v>
      </c>
      <c r="P16" s="211" t="s">
        <v>653</v>
      </c>
      <c r="Q16" s="93" t="s">
        <v>49</v>
      </c>
      <c r="R16" s="93" t="s">
        <v>270</v>
      </c>
      <c r="S16" s="136" t="s">
        <v>403</v>
      </c>
    </row>
    <row r="17" spans="1:19" ht="18">
      <c r="A17" s="57">
        <v>9</v>
      </c>
      <c r="B17" s="155">
        <v>3100000108616</v>
      </c>
      <c r="C17" s="92">
        <v>8</v>
      </c>
      <c r="D17" s="91"/>
      <c r="E17" s="129">
        <v>9</v>
      </c>
      <c r="F17" s="92">
        <v>8</v>
      </c>
      <c r="G17" s="91"/>
      <c r="H17" s="91"/>
      <c r="I17" s="91"/>
      <c r="J17" s="91"/>
      <c r="K17" s="91"/>
      <c r="L17" s="92">
        <v>9</v>
      </c>
      <c r="M17" s="91"/>
      <c r="N17" s="91"/>
      <c r="O17" s="136" t="s">
        <v>44</v>
      </c>
      <c r="P17" s="211" t="s">
        <v>653</v>
      </c>
      <c r="Q17" s="93" t="s">
        <v>49</v>
      </c>
      <c r="R17" s="93" t="s">
        <v>337</v>
      </c>
      <c r="S17" s="136" t="s">
        <v>410</v>
      </c>
    </row>
    <row r="18" spans="1:19" ht="18">
      <c r="A18" s="57">
        <v>10</v>
      </c>
      <c r="B18" s="155">
        <v>3100000127116</v>
      </c>
      <c r="C18" s="91"/>
      <c r="D18" s="91"/>
      <c r="E18" s="91"/>
      <c r="F18" s="129">
        <v>6</v>
      </c>
      <c r="G18" s="91"/>
      <c r="H18" s="91"/>
      <c r="I18" s="91"/>
      <c r="J18" s="91"/>
      <c r="K18" s="91"/>
      <c r="L18" s="91"/>
      <c r="M18" s="91"/>
      <c r="N18" s="91"/>
      <c r="O18" s="136" t="s">
        <v>44</v>
      </c>
      <c r="P18" s="211" t="s">
        <v>653</v>
      </c>
      <c r="Q18" s="93" t="s">
        <v>49</v>
      </c>
      <c r="R18" s="93" t="s">
        <v>350</v>
      </c>
      <c r="S18" s="136" t="s">
        <v>405</v>
      </c>
    </row>
    <row r="19" spans="1:19" ht="18">
      <c r="A19" s="57">
        <v>11</v>
      </c>
      <c r="B19" s="155">
        <v>3100000131916</v>
      </c>
      <c r="C19" s="91"/>
      <c r="D19" s="91"/>
      <c r="E19" s="91"/>
      <c r="F19" s="129">
        <v>9</v>
      </c>
      <c r="G19" s="91"/>
      <c r="H19" s="91"/>
      <c r="I19" s="91"/>
      <c r="J19" s="91"/>
      <c r="K19" s="91"/>
      <c r="L19" s="91"/>
      <c r="M19" s="91"/>
      <c r="N19" s="91"/>
      <c r="O19" s="136" t="s">
        <v>44</v>
      </c>
      <c r="P19" s="211" t="s">
        <v>653</v>
      </c>
      <c r="Q19" s="93" t="s">
        <v>274</v>
      </c>
      <c r="R19" s="93" t="s">
        <v>354</v>
      </c>
      <c r="S19" s="136" t="s">
        <v>409</v>
      </c>
    </row>
    <row r="20" spans="1:19" ht="18">
      <c r="A20" s="57">
        <v>12</v>
      </c>
      <c r="B20" s="155">
        <v>3100000143216</v>
      </c>
      <c r="C20" s="91"/>
      <c r="D20" s="91"/>
      <c r="E20" s="129">
        <v>8</v>
      </c>
      <c r="F20" s="92">
        <v>0</v>
      </c>
      <c r="G20" s="91"/>
      <c r="H20" s="91"/>
      <c r="I20" s="91"/>
      <c r="J20" s="91"/>
      <c r="K20" s="91"/>
      <c r="L20" s="91"/>
      <c r="M20" s="91"/>
      <c r="N20" s="91"/>
      <c r="O20" s="136" t="s">
        <v>44</v>
      </c>
      <c r="P20" s="211" t="s">
        <v>653</v>
      </c>
      <c r="Q20" s="93" t="s">
        <v>49</v>
      </c>
      <c r="R20" s="93" t="s">
        <v>413</v>
      </c>
      <c r="S20" s="136" t="s">
        <v>414</v>
      </c>
    </row>
    <row r="21" spans="1:19" ht="18">
      <c r="A21" s="57">
        <v>13</v>
      </c>
      <c r="B21" s="15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136"/>
      <c r="P21" s="136"/>
      <c r="Q21" s="93"/>
      <c r="R21" s="93"/>
      <c r="S21" s="136"/>
    </row>
    <row r="22" spans="1:19" ht="18">
      <c r="A22" s="57">
        <v>14</v>
      </c>
      <c r="B22" s="155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36"/>
      <c r="P22" s="136"/>
      <c r="Q22" s="93"/>
      <c r="R22" s="93"/>
      <c r="S22" s="136"/>
    </row>
    <row r="23" spans="1:19" ht="18">
      <c r="A23" s="57">
        <v>15</v>
      </c>
      <c r="B23" s="155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2"/>
      <c r="Q23" s="93"/>
      <c r="R23" s="93"/>
      <c r="S23" s="136"/>
    </row>
    <row r="24" spans="1:19" ht="36">
      <c r="A24" s="57"/>
      <c r="B24" s="186" t="s">
        <v>661</v>
      </c>
      <c r="C24" s="96" t="e">
        <f aca="true" t="shared" si="0" ref="C24:N24">SumbyColor($B$2,C9:C23)/CountCcolor($B$2,C9:C23)</f>
        <v>#DIV/0!</v>
      </c>
      <c r="D24" s="96" t="e">
        <f t="shared" si="0"/>
        <v>#DIV/0!</v>
      </c>
      <c r="E24" s="188">
        <f t="shared" si="0"/>
        <v>8.5</v>
      </c>
      <c r="F24" s="188">
        <f t="shared" si="0"/>
        <v>8.25</v>
      </c>
      <c r="G24" s="188">
        <f t="shared" si="0"/>
        <v>8.5</v>
      </c>
      <c r="H24" s="96" t="e">
        <f t="shared" si="0"/>
        <v>#DIV/0!</v>
      </c>
      <c r="I24" s="96" t="e">
        <f t="shared" si="0"/>
        <v>#DIV/0!</v>
      </c>
      <c r="J24" s="96" t="e">
        <f t="shared" si="0"/>
        <v>#DIV/0!</v>
      </c>
      <c r="K24" s="188">
        <f t="shared" si="0"/>
        <v>7</v>
      </c>
      <c r="L24" s="188">
        <f t="shared" si="0"/>
        <v>8</v>
      </c>
      <c r="M24" s="96" t="e">
        <f t="shared" si="0"/>
        <v>#DIV/0!</v>
      </c>
      <c r="N24" s="96" t="e">
        <f t="shared" si="0"/>
        <v>#DIV/0!</v>
      </c>
      <c r="O24" s="96"/>
      <c r="P24" s="96"/>
      <c r="Q24" s="96"/>
      <c r="R24" s="96"/>
      <c r="S24" s="96"/>
    </row>
    <row r="25" spans="1:19" ht="36">
      <c r="A25" s="57"/>
      <c r="B25" s="187" t="s">
        <v>662</v>
      </c>
      <c r="C25" s="189">
        <f aca="true" t="shared" si="1" ref="C25:N25">SumbyColor($B$3,C9:C23)/CountCcolor($B$3,C9:C23)</f>
        <v>8</v>
      </c>
      <c r="D25" s="153" t="e">
        <f t="shared" si="1"/>
        <v>#DIV/0!</v>
      </c>
      <c r="E25" s="153" t="e">
        <f t="shared" si="1"/>
        <v>#DIV/0!</v>
      </c>
      <c r="F25" s="189">
        <f t="shared" si="1"/>
        <v>4</v>
      </c>
      <c r="G25" s="153" t="e">
        <f t="shared" si="1"/>
        <v>#DIV/0!</v>
      </c>
      <c r="H25" s="153" t="e">
        <f t="shared" si="1"/>
        <v>#DIV/0!</v>
      </c>
      <c r="I25" s="153" t="e">
        <f t="shared" si="1"/>
        <v>#DIV/0!</v>
      </c>
      <c r="J25" s="153" t="e">
        <f t="shared" si="1"/>
        <v>#DIV/0!</v>
      </c>
      <c r="K25" s="153" t="e">
        <f t="shared" si="1"/>
        <v>#DIV/0!</v>
      </c>
      <c r="L25" s="189">
        <f t="shared" si="1"/>
        <v>9</v>
      </c>
      <c r="M25" s="153" t="e">
        <f t="shared" si="1"/>
        <v>#DIV/0!</v>
      </c>
      <c r="N25" s="189">
        <f t="shared" si="1"/>
        <v>0</v>
      </c>
      <c r="O25" s="153"/>
      <c r="P25" s="153"/>
      <c r="Q25" s="153"/>
      <c r="R25" s="153"/>
      <c r="S25" s="153"/>
    </row>
    <row r="26" spans="1:19" ht="36">
      <c r="A26" s="57"/>
      <c r="B26" s="191" t="s">
        <v>352</v>
      </c>
      <c r="C26" s="190">
        <f>COUNT(B9:B22)</f>
        <v>12</v>
      </c>
      <c r="S26" s="161"/>
    </row>
    <row r="27" spans="1:19" s="14" customFormat="1" ht="18">
      <c r="A27" s="57"/>
      <c r="B27" s="192" t="s">
        <v>659</v>
      </c>
      <c r="C27" s="183">
        <f>CountCcolor('Acceso restringido 9 días'!B3,'Acceso restringido 9 días'!C9:C20)</f>
        <v>1</v>
      </c>
      <c r="D27" s="183">
        <f>CountCcolor('Acceso restringido 9 días'!C3,'Acceso restringido 9 días'!D9:D20)</f>
        <v>0</v>
      </c>
      <c r="E27" s="183">
        <f>CountCcolor('Acceso restringido 9 días'!D3,'Acceso restringido 9 días'!E9:E20)</f>
        <v>0</v>
      </c>
      <c r="F27" s="183">
        <f>CountCcolor('Acceso restringido 9 días'!E3,'Acceso restringido 9 días'!F9:F20)</f>
        <v>2</v>
      </c>
      <c r="G27" s="183">
        <f>CountCcolor('Acceso restringido 9 días'!F3,'Acceso restringido 9 días'!G9:G20)</f>
        <v>0</v>
      </c>
      <c r="H27" s="183">
        <f>CountCcolor('Acceso restringido 9 días'!G3,'Acceso restringido 9 días'!H9:H20)</f>
        <v>0</v>
      </c>
      <c r="I27" s="183">
        <f>CountCcolor('Acceso restringido 9 días'!H3,'Acceso restringido 9 días'!I9:I20)</f>
        <v>0</v>
      </c>
      <c r="J27" s="183">
        <f>CountCcolor('Acceso restringido 9 días'!I3,'Acceso restringido 9 días'!J9:J20)</f>
        <v>0</v>
      </c>
      <c r="K27" s="183">
        <f>CountCcolor('Acceso restringido 9 días'!J3,'Acceso restringido 9 días'!K9:K20)</f>
        <v>0</v>
      </c>
      <c r="L27" s="183">
        <f>CountCcolor('Acceso restringido 9 días'!K3,'Acceso restringido 9 días'!L9:L20)</f>
        <v>1</v>
      </c>
      <c r="M27" s="183">
        <f>CountCcolor('Acceso restringido 9 días'!L3,'Acceso restringido 9 días'!M9:M20)</f>
        <v>0</v>
      </c>
      <c r="N27" s="183">
        <f>CountCcolor('Acceso restringido 9 días'!M3,'Acceso restringido 9 días'!N9:N20)</f>
        <v>1</v>
      </c>
      <c r="O27" s="183">
        <f>SUM(C27:N27)</f>
        <v>5</v>
      </c>
      <c r="P27" s="210"/>
      <c r="R27" s="92" t="s">
        <v>46</v>
      </c>
      <c r="S27" s="161" t="s">
        <v>407</v>
      </c>
    </row>
    <row r="28" spans="1:19" s="33" customFormat="1" ht="18">
      <c r="A28" s="57"/>
      <c r="B28" s="193" t="s">
        <v>660</v>
      </c>
      <c r="C28" s="183">
        <f>CountCcolor('Acceso restringido 9 días'!B2,'Acceso restringido 9 días'!C9:C20)</f>
        <v>0</v>
      </c>
      <c r="D28" s="183">
        <f>CountCcolor('Acceso restringido 9 días'!B2,'Acceso restringido 9 días'!D9:D20)</f>
        <v>0</v>
      </c>
      <c r="E28" s="183">
        <f>CountCcolor('Acceso restringido 9 días'!B2,'Acceso restringido 9 días'!E9:E20)</f>
        <v>2</v>
      </c>
      <c r="F28" s="183">
        <f>CountCcolor('Acceso restringido 9 días'!B2,'Acceso restringido 9 días'!F9:F20)</f>
        <v>4</v>
      </c>
      <c r="G28" s="183">
        <f>CountCcolor('Acceso restringido 9 días'!B2,'Acceso restringido 9 días'!G9:G20)</f>
        <v>2</v>
      </c>
      <c r="H28" s="183">
        <f>CountCcolor('Acceso restringido 9 días'!B2,'Acceso restringido 9 días'!H9:H20)</f>
        <v>0</v>
      </c>
      <c r="I28" s="183">
        <f>CountCcolor('Acceso restringido 9 días'!B2,'Acceso restringido 9 días'!I9:I20)</f>
        <v>0</v>
      </c>
      <c r="J28" s="183">
        <f>CountCcolor('Acceso restringido 9 días'!B2,'Acceso restringido 9 días'!J9:J20)</f>
        <v>0</v>
      </c>
      <c r="K28" s="183">
        <f>CountCcolor('Acceso restringido 9 días'!B2,'Acceso restringido 9 días'!K9:K20)</f>
        <v>1</v>
      </c>
      <c r="L28" s="183">
        <f>CountCcolor('Acceso restringido 9 días'!B2,'Acceso restringido 9 días'!L9:L20)</f>
        <v>3</v>
      </c>
      <c r="M28" s="183">
        <f>CountCcolor('Acceso restringido 9 días'!B2,'Acceso restringido 9 días'!M9:M20)</f>
        <v>0</v>
      </c>
      <c r="N28" s="183">
        <f>CountCcolor('Acceso restringido 9 días'!B2,'Acceso restringido 9 días'!N9:N20)</f>
        <v>0</v>
      </c>
      <c r="O28" s="183">
        <f>SUM(C28:N28)</f>
        <v>12</v>
      </c>
      <c r="P28" s="210"/>
      <c r="R28" s="184" t="s">
        <v>44</v>
      </c>
      <c r="S28" s="185" t="s">
        <v>402</v>
      </c>
    </row>
    <row r="29" spans="1:19" ht="18">
      <c r="A29" s="57"/>
      <c r="B29" s="193" t="s">
        <v>655</v>
      </c>
      <c r="C29" s="183">
        <f aca="true" t="shared" si="2" ref="C29:O29">SUM(C27:C28)</f>
        <v>1</v>
      </c>
      <c r="D29" s="183">
        <f t="shared" si="2"/>
        <v>0</v>
      </c>
      <c r="E29" s="183">
        <f t="shared" si="2"/>
        <v>2</v>
      </c>
      <c r="F29" s="183">
        <f t="shared" si="2"/>
        <v>6</v>
      </c>
      <c r="G29" s="183">
        <f t="shared" si="2"/>
        <v>2</v>
      </c>
      <c r="H29" s="183">
        <f t="shared" si="2"/>
        <v>0</v>
      </c>
      <c r="I29" s="183">
        <f t="shared" si="2"/>
        <v>0</v>
      </c>
      <c r="J29" s="183">
        <f t="shared" si="2"/>
        <v>0</v>
      </c>
      <c r="K29" s="183">
        <f t="shared" si="2"/>
        <v>1</v>
      </c>
      <c r="L29" s="183">
        <f t="shared" si="2"/>
        <v>4</v>
      </c>
      <c r="M29" s="183">
        <f t="shared" si="2"/>
        <v>0</v>
      </c>
      <c r="N29" s="183">
        <f t="shared" si="2"/>
        <v>1</v>
      </c>
      <c r="O29" s="183">
        <f t="shared" si="2"/>
        <v>17</v>
      </c>
      <c r="P29" s="210"/>
      <c r="S29" s="161"/>
    </row>
    <row r="30" spans="1:19" ht="18">
      <c r="A30" s="57"/>
      <c r="S30" s="161"/>
    </row>
    <row r="31" spans="1:19" ht="18">
      <c r="A31" s="57"/>
      <c r="S31" s="161"/>
    </row>
    <row r="32" spans="1:19" ht="18">
      <c r="A32" s="57"/>
      <c r="S32" s="161"/>
    </row>
    <row r="33" spans="1:19" ht="18">
      <c r="A33" s="57"/>
      <c r="S33" s="161"/>
    </row>
    <row r="34" spans="1:19" ht="18">
      <c r="A34" s="57"/>
      <c r="S34" s="161"/>
    </row>
    <row r="35" spans="1:19" ht="18">
      <c r="A35" s="57"/>
      <c r="S35" s="161"/>
    </row>
    <row r="36" spans="1:19" ht="18">
      <c r="A36" s="57"/>
      <c r="S36" s="161"/>
    </row>
    <row r="37" spans="1:19" ht="18">
      <c r="A37" s="57"/>
      <c r="S37" s="161"/>
    </row>
    <row r="38" spans="1:19" ht="18">
      <c r="A38" s="57"/>
      <c r="S38" s="161"/>
    </row>
    <row r="39" spans="1:19" ht="18">
      <c r="A39" s="57"/>
      <c r="S39" s="161"/>
    </row>
    <row r="40" spans="1:19" ht="18">
      <c r="A40" s="57"/>
      <c r="S40" s="161"/>
    </row>
    <row r="41" spans="1:19" ht="18">
      <c r="A41" s="57"/>
      <c r="S41" s="161"/>
    </row>
    <row r="42" spans="1:19" ht="18">
      <c r="A42" s="57"/>
      <c r="S42" s="161"/>
    </row>
    <row r="43" spans="1:19" ht="18">
      <c r="A43" s="57"/>
      <c r="S43" s="161"/>
    </row>
    <row r="44" spans="1:19" ht="18">
      <c r="A44" s="57"/>
      <c r="S44" s="161"/>
    </row>
    <row r="45" spans="1:19" ht="18">
      <c r="A45" s="57"/>
      <c r="S45" s="161"/>
    </row>
    <row r="46" spans="1:19" ht="18">
      <c r="A46" s="57"/>
      <c r="S46" s="161"/>
    </row>
    <row r="47" spans="1:19" ht="18">
      <c r="A47" s="57"/>
      <c r="S47" s="161"/>
    </row>
    <row r="48" spans="1:19" ht="18">
      <c r="A48" s="57"/>
      <c r="S48" s="161"/>
    </row>
    <row r="49" spans="1:19" ht="18">
      <c r="A49" s="57"/>
      <c r="S49" s="161"/>
    </row>
  </sheetData>
  <sheetProtection/>
  <autoFilter ref="A8:R50"/>
  <mergeCells count="8">
    <mergeCell ref="B7:B8"/>
    <mergeCell ref="B5:S5"/>
    <mergeCell ref="B6:S6"/>
    <mergeCell ref="O7:O8"/>
    <mergeCell ref="P7:P8"/>
    <mergeCell ref="Q7:Q8"/>
    <mergeCell ref="R7:R8"/>
    <mergeCell ref="S7:S8"/>
  </mergeCells>
  <printOptions/>
  <pageMargins left="0.6692913385826772" right="0.4330708661417323" top="0.5905511811023623" bottom="0.3937007874015748" header="0.15748031496062992" footer="0.35433070866141736"/>
  <pageSetup fitToHeight="1" fitToWidth="1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46"/>
  <sheetViews>
    <sheetView zoomScale="80" zoomScaleNormal="80" zoomScalePageLayoutView="0" workbookViewId="0" topLeftCell="A1">
      <selection activeCell="N16" sqref="N16"/>
    </sheetView>
  </sheetViews>
  <sheetFormatPr defaultColWidth="11.421875" defaultRowHeight="12.75"/>
  <cols>
    <col min="1" max="1" width="3.140625" style="58" customWidth="1"/>
    <col min="2" max="2" width="20.57421875" style="29" customWidth="1"/>
    <col min="3" max="3" width="15.140625" style="0" customWidth="1"/>
    <col min="4" max="4" width="15.140625" style="9" customWidth="1"/>
    <col min="5" max="5" width="15.140625" style="11" customWidth="1"/>
    <col min="6" max="6" width="15.28125" style="12" customWidth="1"/>
    <col min="7" max="7" width="15.421875" style="14" customWidth="1"/>
    <col min="8" max="14" width="15.28125" style="0" customWidth="1"/>
    <col min="15" max="16" width="21.140625" style="0" customWidth="1"/>
    <col min="17" max="17" width="19.140625" style="0" customWidth="1"/>
    <col min="18" max="18" width="28.421875" style="0" customWidth="1"/>
    <col min="19" max="19" width="11.140625" style="0" customWidth="1"/>
    <col min="20" max="70" width="19.7109375" style="0" customWidth="1"/>
  </cols>
  <sheetData>
    <row r="1" spans="2:3" ht="18">
      <c r="B1" s="143"/>
      <c r="C1" s="61" t="s">
        <v>30</v>
      </c>
    </row>
    <row r="2" spans="2:3" ht="18">
      <c r="B2" s="129"/>
      <c r="C2" s="61" t="s">
        <v>45</v>
      </c>
    </row>
    <row r="3" spans="2:3" ht="18">
      <c r="B3" s="92"/>
      <c r="C3" s="61" t="s">
        <v>351</v>
      </c>
    </row>
    <row r="4" spans="2:9" ht="12.75" customHeight="1">
      <c r="B4" s="5"/>
      <c r="C4" s="5"/>
      <c r="D4" s="5"/>
      <c r="E4" s="5"/>
      <c r="F4" s="5"/>
      <c r="G4" s="2"/>
      <c r="H4" s="3"/>
      <c r="I4" s="4"/>
    </row>
    <row r="5" spans="1:19" s="7" customFormat="1" ht="39" customHeight="1">
      <c r="A5" s="57"/>
      <c r="B5" s="355" t="s">
        <v>645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</row>
    <row r="6" spans="1:19" s="7" customFormat="1" ht="44.25" customHeight="1">
      <c r="A6" s="57"/>
      <c r="B6" s="357" t="s">
        <v>41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</row>
    <row r="7" spans="1:19" s="21" customFormat="1" ht="87" customHeight="1">
      <c r="A7" s="57"/>
      <c r="B7" s="353" t="s">
        <v>0</v>
      </c>
      <c r="C7" s="162" t="s">
        <v>3</v>
      </c>
      <c r="D7" s="88" t="s">
        <v>4</v>
      </c>
      <c r="E7" s="88" t="s">
        <v>5</v>
      </c>
      <c r="F7" s="162" t="s">
        <v>6</v>
      </c>
      <c r="G7" s="181" t="s">
        <v>7</v>
      </c>
      <c r="H7" s="162" t="s">
        <v>8</v>
      </c>
      <c r="I7" s="162" t="s">
        <v>9</v>
      </c>
      <c r="J7" s="162" t="s">
        <v>10</v>
      </c>
      <c r="K7" s="162" t="s">
        <v>11</v>
      </c>
      <c r="L7" s="162" t="s">
        <v>12</v>
      </c>
      <c r="M7" s="162" t="s">
        <v>13</v>
      </c>
      <c r="N7" s="162" t="s">
        <v>52</v>
      </c>
      <c r="O7" s="359" t="s">
        <v>33</v>
      </c>
      <c r="P7" s="359" t="s">
        <v>687</v>
      </c>
      <c r="Q7" s="359" t="s">
        <v>50</v>
      </c>
      <c r="R7" s="359" t="s">
        <v>51</v>
      </c>
      <c r="S7" s="359" t="s">
        <v>396</v>
      </c>
    </row>
    <row r="8" spans="1:19" s="21" customFormat="1" ht="45" customHeight="1">
      <c r="A8" s="57"/>
      <c r="B8" s="354"/>
      <c r="C8" s="94" t="s">
        <v>2</v>
      </c>
      <c r="D8" s="94" t="s">
        <v>2</v>
      </c>
      <c r="E8" s="94" t="s">
        <v>2</v>
      </c>
      <c r="F8" s="94" t="s">
        <v>2</v>
      </c>
      <c r="G8" s="94" t="s">
        <v>2</v>
      </c>
      <c r="H8" s="94" t="s">
        <v>2</v>
      </c>
      <c r="I8" s="94" t="s">
        <v>2</v>
      </c>
      <c r="J8" s="94" t="s">
        <v>2</v>
      </c>
      <c r="K8" s="94" t="s">
        <v>2</v>
      </c>
      <c r="L8" s="94" t="s">
        <v>2</v>
      </c>
      <c r="M8" s="94" t="s">
        <v>2</v>
      </c>
      <c r="N8" s="94" t="s">
        <v>2</v>
      </c>
      <c r="O8" s="360"/>
      <c r="P8" s="360"/>
      <c r="Q8" s="360"/>
      <c r="R8" s="360"/>
      <c r="S8" s="360"/>
    </row>
    <row r="9" spans="1:19" ht="18">
      <c r="A9" s="57">
        <v>1</v>
      </c>
      <c r="B9" s="155">
        <v>3100000091916</v>
      </c>
      <c r="C9" s="91"/>
      <c r="D9" s="91"/>
      <c r="E9" s="91"/>
      <c r="F9" s="91"/>
      <c r="G9" s="91"/>
      <c r="H9" s="91"/>
      <c r="I9" s="92">
        <v>8</v>
      </c>
      <c r="J9" s="91"/>
      <c r="K9" s="91"/>
      <c r="L9" s="129">
        <v>18</v>
      </c>
      <c r="M9" s="91"/>
      <c r="N9" s="91"/>
      <c r="O9" s="136" t="s">
        <v>44</v>
      </c>
      <c r="P9" s="211" t="s">
        <v>654</v>
      </c>
      <c r="Q9" s="93" t="s">
        <v>49</v>
      </c>
      <c r="R9" s="93" t="s">
        <v>160</v>
      </c>
      <c r="S9" s="136" t="s">
        <v>398</v>
      </c>
    </row>
    <row r="10" spans="1:19" ht="18">
      <c r="A10" s="57">
        <v>2</v>
      </c>
      <c r="B10" s="155">
        <v>3100000102516</v>
      </c>
      <c r="C10" s="91"/>
      <c r="D10" s="91"/>
      <c r="E10" s="91"/>
      <c r="F10" s="91"/>
      <c r="G10" s="92">
        <v>17</v>
      </c>
      <c r="H10" s="91"/>
      <c r="I10" s="91"/>
      <c r="J10" s="91"/>
      <c r="K10" s="91"/>
      <c r="L10" s="129">
        <v>18</v>
      </c>
      <c r="M10" s="91"/>
      <c r="N10" s="91"/>
      <c r="O10" s="136" t="s">
        <v>44</v>
      </c>
      <c r="P10" s="211" t="s">
        <v>653</v>
      </c>
      <c r="Q10" s="93" t="s">
        <v>49</v>
      </c>
      <c r="R10" s="93" t="s">
        <v>272</v>
      </c>
      <c r="S10" s="136" t="s">
        <v>400</v>
      </c>
    </row>
    <row r="11" spans="1:19" ht="18">
      <c r="A11" s="57">
        <v>3</v>
      </c>
      <c r="B11" s="155">
        <v>3100000104616</v>
      </c>
      <c r="C11" s="91"/>
      <c r="D11" s="91"/>
      <c r="E11" s="91"/>
      <c r="F11" s="91"/>
      <c r="G11" s="91"/>
      <c r="H11" s="91"/>
      <c r="I11" s="91"/>
      <c r="J11" s="129">
        <v>10</v>
      </c>
      <c r="K11" s="91"/>
      <c r="L11" s="91"/>
      <c r="M11" s="91"/>
      <c r="N11" s="91"/>
      <c r="O11" s="136" t="s">
        <v>44</v>
      </c>
      <c r="P11" s="211" t="s">
        <v>654</v>
      </c>
      <c r="Q11" s="93" t="s">
        <v>49</v>
      </c>
      <c r="R11" s="93" t="s">
        <v>234</v>
      </c>
      <c r="S11" s="136" t="s">
        <v>399</v>
      </c>
    </row>
    <row r="12" spans="1:19" ht="18">
      <c r="A12" s="57">
        <v>4</v>
      </c>
      <c r="B12" s="155">
        <v>3100000118416</v>
      </c>
      <c r="C12" s="91"/>
      <c r="D12" s="91"/>
      <c r="E12" s="91"/>
      <c r="F12" s="91"/>
      <c r="G12" s="92">
        <v>7</v>
      </c>
      <c r="H12" s="91"/>
      <c r="I12" s="91"/>
      <c r="J12" s="91"/>
      <c r="K12" s="91"/>
      <c r="L12" s="129">
        <v>18</v>
      </c>
      <c r="M12" s="91"/>
      <c r="N12" s="91"/>
      <c r="O12" s="136" t="s">
        <v>44</v>
      </c>
      <c r="P12" s="211" t="s">
        <v>653</v>
      </c>
      <c r="Q12" s="93" t="s">
        <v>49</v>
      </c>
      <c r="R12" s="93" t="s">
        <v>304</v>
      </c>
      <c r="S12" s="136" t="s">
        <v>404</v>
      </c>
    </row>
    <row r="13" spans="1:19" ht="18">
      <c r="A13" s="57">
        <v>5</v>
      </c>
      <c r="B13" s="155">
        <v>3100000129016</v>
      </c>
      <c r="C13" s="91"/>
      <c r="D13" s="91"/>
      <c r="E13" s="91"/>
      <c r="F13" s="129">
        <v>18</v>
      </c>
      <c r="G13" s="91"/>
      <c r="H13" s="91"/>
      <c r="I13" s="91"/>
      <c r="J13" s="91"/>
      <c r="K13" s="91"/>
      <c r="L13" s="91"/>
      <c r="M13" s="91"/>
      <c r="N13" s="91"/>
      <c r="O13" s="136" t="s">
        <v>44</v>
      </c>
      <c r="P13" s="211" t="s">
        <v>653</v>
      </c>
      <c r="Q13" s="93" t="s">
        <v>49</v>
      </c>
      <c r="R13" s="93" t="s">
        <v>394</v>
      </c>
      <c r="S13" s="136" t="s">
        <v>406</v>
      </c>
    </row>
    <row r="14" spans="1:19" ht="18">
      <c r="A14" s="57">
        <v>6</v>
      </c>
      <c r="B14" s="155">
        <v>3100000134916</v>
      </c>
      <c r="C14" s="91"/>
      <c r="D14" s="91"/>
      <c r="E14" s="91"/>
      <c r="F14" s="129">
        <v>18</v>
      </c>
      <c r="G14" s="91"/>
      <c r="H14" s="91"/>
      <c r="I14" s="91"/>
      <c r="J14" s="91"/>
      <c r="K14" s="91"/>
      <c r="L14" s="91"/>
      <c r="M14" s="91"/>
      <c r="N14" s="91"/>
      <c r="O14" s="136" t="s">
        <v>44</v>
      </c>
      <c r="P14" s="211" t="s">
        <v>653</v>
      </c>
      <c r="Q14" s="93" t="s">
        <v>274</v>
      </c>
      <c r="R14" s="93" t="s">
        <v>393</v>
      </c>
      <c r="S14" s="136" t="s">
        <v>406</v>
      </c>
    </row>
    <row r="15" spans="1:19" ht="18">
      <c r="A15" s="57">
        <v>7</v>
      </c>
      <c r="B15" s="155">
        <v>3100000136216</v>
      </c>
      <c r="C15" s="91"/>
      <c r="D15" s="91"/>
      <c r="E15" s="91"/>
      <c r="F15" s="91"/>
      <c r="G15" s="91"/>
      <c r="H15" s="91"/>
      <c r="I15" s="91"/>
      <c r="J15" s="91"/>
      <c r="K15" s="91"/>
      <c r="L15" s="129">
        <v>18</v>
      </c>
      <c r="M15" s="91"/>
      <c r="N15" s="91"/>
      <c r="O15" s="136" t="s">
        <v>44</v>
      </c>
      <c r="P15" s="211" t="s">
        <v>654</v>
      </c>
      <c r="Q15" s="93" t="s">
        <v>49</v>
      </c>
      <c r="R15" s="93" t="s">
        <v>412</v>
      </c>
      <c r="S15" s="136" t="s">
        <v>411</v>
      </c>
    </row>
    <row r="16" spans="1:19" ht="18">
      <c r="A16" s="57">
        <v>8</v>
      </c>
      <c r="B16" s="155">
        <v>3100000151416</v>
      </c>
      <c r="C16" s="91"/>
      <c r="D16" s="91"/>
      <c r="E16" s="91"/>
      <c r="F16" s="91"/>
      <c r="G16" s="91"/>
      <c r="H16" s="91"/>
      <c r="I16" s="91"/>
      <c r="J16" s="91"/>
      <c r="K16" s="91"/>
      <c r="L16" s="129">
        <v>18</v>
      </c>
      <c r="M16" s="91"/>
      <c r="N16" s="91"/>
      <c r="O16" s="136" t="s">
        <v>44</v>
      </c>
      <c r="P16" s="211" t="s">
        <v>653</v>
      </c>
      <c r="Q16" s="93" t="s">
        <v>49</v>
      </c>
      <c r="R16" s="93" t="s">
        <v>447</v>
      </c>
      <c r="S16" s="136" t="s">
        <v>402</v>
      </c>
    </row>
    <row r="17" spans="1:19" ht="18">
      <c r="A17" s="57">
        <v>9</v>
      </c>
      <c r="B17" s="155">
        <v>3100000164216</v>
      </c>
      <c r="C17" s="91"/>
      <c r="D17" s="91"/>
      <c r="E17" s="91"/>
      <c r="F17" s="91"/>
      <c r="G17" s="91"/>
      <c r="H17" s="91"/>
      <c r="I17" s="91"/>
      <c r="J17" s="91"/>
      <c r="K17" s="91"/>
      <c r="L17" s="129">
        <v>16</v>
      </c>
      <c r="M17" s="91"/>
      <c r="N17" s="91"/>
      <c r="O17" s="136" t="s">
        <v>44</v>
      </c>
      <c r="P17" s="211" t="s">
        <v>653</v>
      </c>
      <c r="Q17" s="93" t="s">
        <v>49</v>
      </c>
      <c r="R17" s="93" t="s">
        <v>565</v>
      </c>
      <c r="S17" s="136" t="s">
        <v>566</v>
      </c>
    </row>
    <row r="18" spans="1:19" ht="18">
      <c r="A18" s="57">
        <v>10</v>
      </c>
      <c r="B18" s="155">
        <v>3100000171516</v>
      </c>
      <c r="C18" s="91"/>
      <c r="D18" s="91"/>
      <c r="E18" s="91"/>
      <c r="F18" s="91"/>
      <c r="G18" s="91"/>
      <c r="H18" s="91"/>
      <c r="I18" s="91"/>
      <c r="J18" s="91"/>
      <c r="K18" s="91"/>
      <c r="L18" s="129">
        <v>17</v>
      </c>
      <c r="M18" s="91"/>
      <c r="N18" s="91"/>
      <c r="O18" s="136" t="s">
        <v>44</v>
      </c>
      <c r="P18" s="211" t="s">
        <v>653</v>
      </c>
      <c r="Q18" s="93" t="s">
        <v>49</v>
      </c>
      <c r="R18" s="93" t="s">
        <v>685</v>
      </c>
      <c r="S18" s="136" t="s">
        <v>686</v>
      </c>
    </row>
    <row r="19" spans="1:19" ht="18">
      <c r="A19" s="57"/>
      <c r="B19" s="15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36"/>
      <c r="P19" s="136"/>
      <c r="Q19" s="93"/>
      <c r="R19" s="93"/>
      <c r="S19" s="136"/>
    </row>
    <row r="20" spans="1:19" ht="18">
      <c r="A20" s="57"/>
      <c r="B20" s="155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3"/>
      <c r="R20" s="93"/>
      <c r="S20" s="136"/>
    </row>
    <row r="21" spans="1:19" ht="18">
      <c r="A21" s="57"/>
      <c r="B21" s="95" t="s">
        <v>16</v>
      </c>
      <c r="C21" s="96" t="e">
        <f aca="true" t="shared" si="0" ref="C21:N21">SumbyColor($B$2,C9:C20)/CountCcolor($B$2,C9:C20)</f>
        <v>#DIV/0!</v>
      </c>
      <c r="D21" s="96" t="e">
        <f t="shared" si="0"/>
        <v>#DIV/0!</v>
      </c>
      <c r="E21" s="96" t="e">
        <f t="shared" si="0"/>
        <v>#DIV/0!</v>
      </c>
      <c r="F21" s="96">
        <f t="shared" si="0"/>
        <v>18</v>
      </c>
      <c r="G21" s="96" t="e">
        <f t="shared" si="0"/>
        <v>#DIV/0!</v>
      </c>
      <c r="H21" s="96" t="e">
        <f t="shared" si="0"/>
        <v>#DIV/0!</v>
      </c>
      <c r="I21" s="96" t="e">
        <f t="shared" si="0"/>
        <v>#DIV/0!</v>
      </c>
      <c r="J21" s="96">
        <f t="shared" si="0"/>
        <v>10</v>
      </c>
      <c r="K21" s="96" t="e">
        <f t="shared" si="0"/>
        <v>#DIV/0!</v>
      </c>
      <c r="L21" s="96">
        <f t="shared" si="0"/>
        <v>17.571428571428573</v>
      </c>
      <c r="M21" s="96" t="e">
        <f t="shared" si="0"/>
        <v>#DIV/0!</v>
      </c>
      <c r="N21" s="96" t="e">
        <f t="shared" si="0"/>
        <v>#DIV/0!</v>
      </c>
      <c r="O21" s="96"/>
      <c r="P21" s="96"/>
      <c r="Q21" s="96"/>
      <c r="R21" s="96"/>
      <c r="S21" s="96"/>
    </row>
    <row r="22" spans="1:19" ht="18">
      <c r="A22" s="57"/>
      <c r="B22" s="152" t="s">
        <v>349</v>
      </c>
      <c r="C22" s="153" t="e">
        <f aca="true" t="shared" si="1" ref="C22:N22">SumbyColor($B$3,C9:C20)/CountCcolor($B$3,C9:C20)</f>
        <v>#DIV/0!</v>
      </c>
      <c r="D22" s="153" t="e">
        <f t="shared" si="1"/>
        <v>#DIV/0!</v>
      </c>
      <c r="E22" s="153" t="e">
        <f t="shared" si="1"/>
        <v>#DIV/0!</v>
      </c>
      <c r="F22" s="153" t="e">
        <f t="shared" si="1"/>
        <v>#DIV/0!</v>
      </c>
      <c r="G22" s="153">
        <f t="shared" si="1"/>
        <v>12</v>
      </c>
      <c r="H22" s="153" t="e">
        <f t="shared" si="1"/>
        <v>#DIV/0!</v>
      </c>
      <c r="I22" s="153">
        <f t="shared" si="1"/>
        <v>8</v>
      </c>
      <c r="J22" s="153" t="e">
        <f t="shared" si="1"/>
        <v>#DIV/0!</v>
      </c>
      <c r="K22" s="153" t="e">
        <f t="shared" si="1"/>
        <v>#DIV/0!</v>
      </c>
      <c r="L22" s="153" t="e">
        <f t="shared" si="1"/>
        <v>#DIV/0!</v>
      </c>
      <c r="M22" s="153" t="e">
        <f t="shared" si="1"/>
        <v>#DIV/0!</v>
      </c>
      <c r="N22" s="153" t="e">
        <f t="shared" si="1"/>
        <v>#DIV/0!</v>
      </c>
      <c r="O22" s="153"/>
      <c r="P22" s="153"/>
      <c r="Q22" s="153"/>
      <c r="R22" s="153"/>
      <c r="S22" s="153"/>
    </row>
    <row r="23" spans="1:19" ht="36">
      <c r="A23" s="57"/>
      <c r="B23" s="156" t="s">
        <v>352</v>
      </c>
      <c r="C23" s="158">
        <f>COUNT(B9:B19)</f>
        <v>10</v>
      </c>
      <c r="S23" s="161"/>
    </row>
    <row r="24" spans="1:19" ht="18">
      <c r="A24" s="57"/>
      <c r="C24" s="14" t="s">
        <v>244</v>
      </c>
      <c r="D24" s="14" t="s">
        <v>244</v>
      </c>
      <c r="E24" s="14" t="s">
        <v>244</v>
      </c>
      <c r="F24" s="14" t="s">
        <v>244</v>
      </c>
      <c r="G24" s="14">
        <f>CountCcolor('Acceso restringido 18 días '!B3,'Acceso restringido 18 días '!G9:G17)</f>
        <v>2</v>
      </c>
      <c r="H24" s="14" t="s">
        <v>244</v>
      </c>
      <c r="I24" s="14">
        <f>CountCcolor('Acceso restringido 18 días '!D3,'Acceso restringido 18 días '!I9:I17)</f>
        <v>1</v>
      </c>
      <c r="J24" s="14" t="s">
        <v>244</v>
      </c>
      <c r="K24" s="14" t="s">
        <v>244</v>
      </c>
      <c r="L24" s="14" t="s">
        <v>244</v>
      </c>
      <c r="M24" s="14" t="s">
        <v>244</v>
      </c>
      <c r="N24" s="14" t="s">
        <v>244</v>
      </c>
      <c r="R24" s="92" t="s">
        <v>46</v>
      </c>
      <c r="S24" s="161" t="s">
        <v>407</v>
      </c>
    </row>
    <row r="25" spans="1:19" ht="18">
      <c r="A25" s="57"/>
      <c r="I25" s="14"/>
      <c r="R25" s="136" t="s">
        <v>44</v>
      </c>
      <c r="S25" s="161" t="s">
        <v>402</v>
      </c>
    </row>
    <row r="26" spans="1:19" ht="18">
      <c r="A26" s="57"/>
      <c r="S26" s="161"/>
    </row>
    <row r="27" spans="1:19" ht="18">
      <c r="A27" s="57"/>
      <c r="S27" s="161"/>
    </row>
    <row r="28" spans="1:19" ht="18">
      <c r="A28" s="57"/>
      <c r="S28" s="161"/>
    </row>
    <row r="29" spans="1:19" ht="18">
      <c r="A29" s="57"/>
      <c r="S29" s="161"/>
    </row>
    <row r="30" spans="1:19" ht="18">
      <c r="A30" s="57"/>
      <c r="S30" s="161"/>
    </row>
    <row r="31" spans="1:19" ht="18">
      <c r="A31" s="57"/>
      <c r="S31" s="161"/>
    </row>
    <row r="32" spans="1:19" ht="18">
      <c r="A32" s="57"/>
      <c r="S32" s="161"/>
    </row>
    <row r="33" spans="1:19" ht="18">
      <c r="A33" s="57"/>
      <c r="S33" s="161"/>
    </row>
    <row r="34" spans="1:19" ht="18">
      <c r="A34" s="57"/>
      <c r="S34" s="161"/>
    </row>
    <row r="35" spans="1:19" ht="18">
      <c r="A35" s="57"/>
      <c r="S35" s="161"/>
    </row>
    <row r="36" spans="1:19" ht="18">
      <c r="A36" s="57"/>
      <c r="S36" s="161"/>
    </row>
    <row r="37" spans="1:19" ht="18">
      <c r="A37" s="57"/>
      <c r="S37" s="161"/>
    </row>
    <row r="38" spans="1:19" ht="18">
      <c r="A38" s="57"/>
      <c r="S38" s="161"/>
    </row>
    <row r="39" spans="1:19" ht="18">
      <c r="A39" s="57"/>
      <c r="S39" s="161"/>
    </row>
    <row r="40" spans="1:19" ht="18">
      <c r="A40" s="57"/>
      <c r="S40" s="161"/>
    </row>
    <row r="41" spans="1:19" ht="18">
      <c r="A41" s="57"/>
      <c r="S41" s="161"/>
    </row>
    <row r="42" spans="1:19" ht="18">
      <c r="A42" s="57"/>
      <c r="S42" s="161"/>
    </row>
    <row r="43" spans="1:19" ht="18">
      <c r="A43" s="57"/>
      <c r="S43" s="161"/>
    </row>
    <row r="44" spans="1:19" ht="18">
      <c r="A44" s="57"/>
      <c r="S44" s="161"/>
    </row>
    <row r="45" spans="1:19" ht="18">
      <c r="A45" s="57"/>
      <c r="S45" s="161"/>
    </row>
    <row r="46" spans="1:19" ht="18">
      <c r="A46" s="57"/>
      <c r="S46" s="161"/>
    </row>
  </sheetData>
  <sheetProtection/>
  <mergeCells count="8">
    <mergeCell ref="B5:S5"/>
    <mergeCell ref="B6:S6"/>
    <mergeCell ref="B7:B8"/>
    <mergeCell ref="O7:O8"/>
    <mergeCell ref="P7:P8"/>
    <mergeCell ref="Q7:Q8"/>
    <mergeCell ref="R7:R8"/>
    <mergeCell ref="S7:S8"/>
  </mergeCells>
  <printOptions/>
  <pageMargins left="0.7" right="0.7" top="0.75" bottom="0.75" header="0.3" footer="0.3"/>
  <pageSetup fitToHeight="1" fitToWidth="1" orientation="landscape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J482"/>
  <sheetViews>
    <sheetView zoomScale="120" zoomScaleNormal="120" zoomScalePageLayoutView="0" workbookViewId="0" topLeftCell="A461">
      <selection activeCell="B475" sqref="B475:C475"/>
    </sheetView>
  </sheetViews>
  <sheetFormatPr defaultColWidth="11.421875" defaultRowHeight="12.75"/>
  <cols>
    <col min="1" max="1" width="5.421875" style="58" customWidth="1"/>
    <col min="2" max="2" width="19.7109375" style="28" customWidth="1"/>
    <col min="3" max="3" width="24.8515625" style="38" customWidth="1"/>
    <col min="4" max="4" width="19.7109375" style="28" customWidth="1"/>
    <col min="5" max="5" width="8.00390625" style="38" customWidth="1"/>
    <col min="6" max="57" width="19.7109375" style="0" customWidth="1"/>
  </cols>
  <sheetData>
    <row r="1" spans="2:5" ht="15.75">
      <c r="B1" s="143"/>
      <c r="C1" s="61" t="s">
        <v>30</v>
      </c>
      <c r="D1" s="61"/>
      <c r="E1" s="61"/>
    </row>
    <row r="3" spans="1:10" s="7" customFormat="1" ht="39" customHeight="1">
      <c r="A3" s="57"/>
      <c r="B3" s="374" t="s">
        <v>637</v>
      </c>
      <c r="C3" s="375"/>
      <c r="D3" s="375"/>
      <c r="E3" s="375"/>
      <c r="F3" s="375"/>
      <c r="G3" s="375"/>
      <c r="H3" s="375"/>
      <c r="I3" s="375"/>
      <c r="J3" s="375"/>
    </row>
    <row r="4" spans="1:10" s="7" customFormat="1" ht="44.25" customHeight="1" thickBot="1">
      <c r="A4" s="57"/>
      <c r="B4" s="374"/>
      <c r="C4" s="375"/>
      <c r="D4" s="375"/>
      <c r="E4" s="375"/>
      <c r="F4" s="375"/>
      <c r="G4" s="375"/>
      <c r="H4" s="375"/>
      <c r="I4" s="375"/>
      <c r="J4" s="375"/>
    </row>
    <row r="5" spans="1:5" s="8" customFormat="1" ht="55.5" customHeight="1" thickBot="1">
      <c r="A5" s="57"/>
      <c r="B5" s="376"/>
      <c r="C5" s="377"/>
      <c r="D5" s="372" t="s">
        <v>52</v>
      </c>
      <c r="E5" s="373"/>
    </row>
    <row r="6" spans="1:5" s="8" customFormat="1" ht="45" customHeight="1" thickBot="1">
      <c r="A6" s="57"/>
      <c r="B6" s="378" t="s">
        <v>53</v>
      </c>
      <c r="C6" s="379"/>
      <c r="D6" s="22" t="s">
        <v>0</v>
      </c>
      <c r="E6" s="39" t="s">
        <v>2</v>
      </c>
    </row>
    <row r="7" spans="1:5" ht="15.75">
      <c r="A7" s="57">
        <v>1</v>
      </c>
      <c r="B7" s="361" t="s">
        <v>54</v>
      </c>
      <c r="C7" s="362"/>
      <c r="D7" s="172">
        <v>3100000075616</v>
      </c>
      <c r="E7" s="147">
        <v>0</v>
      </c>
    </row>
    <row r="8" spans="1:5" ht="15.75">
      <c r="A8" s="57">
        <v>2</v>
      </c>
      <c r="B8" s="361" t="s">
        <v>54</v>
      </c>
      <c r="C8" s="362"/>
      <c r="D8" s="171">
        <v>3100000075716</v>
      </c>
      <c r="E8" s="147">
        <v>0</v>
      </c>
    </row>
    <row r="9" spans="1:5" ht="15.75">
      <c r="A9" s="57">
        <v>3</v>
      </c>
      <c r="B9" s="361" t="s">
        <v>61</v>
      </c>
      <c r="C9" s="362"/>
      <c r="D9" s="171">
        <v>3100000076316</v>
      </c>
      <c r="E9" s="147">
        <v>1</v>
      </c>
    </row>
    <row r="10" spans="1:5" ht="15.75">
      <c r="A10" s="57">
        <v>4</v>
      </c>
      <c r="B10" s="361" t="s">
        <v>61</v>
      </c>
      <c r="C10" s="362"/>
      <c r="D10" s="171">
        <v>3100000076416</v>
      </c>
      <c r="E10" s="147">
        <v>1</v>
      </c>
    </row>
    <row r="11" spans="1:5" ht="15.75">
      <c r="A11" s="57">
        <v>5</v>
      </c>
      <c r="B11" s="361" t="s">
        <v>61</v>
      </c>
      <c r="C11" s="362"/>
      <c r="D11" s="171">
        <v>3100000076516</v>
      </c>
      <c r="E11" s="147">
        <v>1</v>
      </c>
    </row>
    <row r="12" spans="1:5" ht="15.75">
      <c r="A12" s="57">
        <v>6</v>
      </c>
      <c r="B12" s="361" t="s">
        <v>61</v>
      </c>
      <c r="C12" s="362"/>
      <c r="D12" s="171">
        <v>3100000076616</v>
      </c>
      <c r="E12" s="147">
        <v>1</v>
      </c>
    </row>
    <row r="13" spans="1:5" ht="15.75">
      <c r="A13" s="57">
        <v>7</v>
      </c>
      <c r="B13" s="361" t="s">
        <v>61</v>
      </c>
      <c r="C13" s="362"/>
      <c r="D13" s="171">
        <v>3100000076716</v>
      </c>
      <c r="E13" s="147">
        <v>1</v>
      </c>
    </row>
    <row r="14" spans="1:5" ht="15.75">
      <c r="A14" s="57">
        <v>8</v>
      </c>
      <c r="B14" s="361" t="s">
        <v>61</v>
      </c>
      <c r="C14" s="362"/>
      <c r="D14" s="171">
        <v>3100000076816</v>
      </c>
      <c r="E14" s="147">
        <v>1</v>
      </c>
    </row>
    <row r="15" spans="1:5" ht="15.75">
      <c r="A15" s="57">
        <v>9</v>
      </c>
      <c r="B15" s="361" t="s">
        <v>61</v>
      </c>
      <c r="C15" s="362"/>
      <c r="D15" s="171">
        <v>3100000076916</v>
      </c>
      <c r="E15" s="147">
        <v>1</v>
      </c>
    </row>
    <row r="16" spans="1:5" ht="15.75">
      <c r="A16" s="57">
        <v>10</v>
      </c>
      <c r="B16" s="361" t="s">
        <v>62</v>
      </c>
      <c r="C16" s="362"/>
      <c r="D16" s="171">
        <v>3100000077116</v>
      </c>
      <c r="E16" s="147">
        <v>2</v>
      </c>
    </row>
    <row r="17" spans="1:5" ht="15.75">
      <c r="A17" s="57">
        <v>11</v>
      </c>
      <c r="B17" s="361" t="s">
        <v>63</v>
      </c>
      <c r="C17" s="362"/>
      <c r="D17" s="171">
        <v>3100000077216</v>
      </c>
      <c r="E17" s="147">
        <v>1</v>
      </c>
    </row>
    <row r="18" spans="1:5" ht="15.75">
      <c r="A18" s="57">
        <v>12</v>
      </c>
      <c r="B18" s="361" t="s">
        <v>64</v>
      </c>
      <c r="C18" s="362"/>
      <c r="D18" s="171">
        <v>3100000077316</v>
      </c>
      <c r="E18" s="147">
        <v>1</v>
      </c>
    </row>
    <row r="19" spans="1:5" ht="15.75">
      <c r="A19" s="57">
        <v>13</v>
      </c>
      <c r="B19" s="361" t="s">
        <v>67</v>
      </c>
      <c r="C19" s="362"/>
      <c r="D19" s="171">
        <v>3100000078116</v>
      </c>
      <c r="E19" s="147">
        <v>2</v>
      </c>
    </row>
    <row r="20" spans="1:5" ht="15.75">
      <c r="A20" s="57">
        <v>14</v>
      </c>
      <c r="B20" s="361" t="s">
        <v>68</v>
      </c>
      <c r="C20" s="362"/>
      <c r="D20" s="171">
        <v>3100000078816</v>
      </c>
      <c r="E20" s="147">
        <v>0</v>
      </c>
    </row>
    <row r="21" spans="1:5" ht="15.75">
      <c r="A21" s="57">
        <v>15</v>
      </c>
      <c r="B21" s="361" t="s">
        <v>68</v>
      </c>
      <c r="C21" s="362"/>
      <c r="D21" s="171">
        <v>3100000078916</v>
      </c>
      <c r="E21" s="147">
        <v>0</v>
      </c>
    </row>
    <row r="22" spans="1:5" ht="15.75">
      <c r="A22" s="57">
        <v>16</v>
      </c>
      <c r="B22" s="361" t="s">
        <v>68</v>
      </c>
      <c r="C22" s="362"/>
      <c r="D22" s="171">
        <v>3100000079016</v>
      </c>
      <c r="E22" s="147">
        <v>1</v>
      </c>
    </row>
    <row r="23" spans="1:5" ht="15.75">
      <c r="A23" s="57">
        <v>17</v>
      </c>
      <c r="B23" s="361" t="s">
        <v>68</v>
      </c>
      <c r="C23" s="362"/>
      <c r="D23" s="171">
        <v>3100000079116</v>
      </c>
      <c r="E23" s="147">
        <v>0</v>
      </c>
    </row>
    <row r="24" spans="1:5" ht="15.75">
      <c r="A24" s="57">
        <v>18</v>
      </c>
      <c r="B24" s="361" t="s">
        <v>69</v>
      </c>
      <c r="C24" s="362"/>
      <c r="D24" s="171">
        <v>3100000079816</v>
      </c>
      <c r="E24" s="147">
        <v>1</v>
      </c>
    </row>
    <row r="25" spans="1:5" ht="15.75">
      <c r="A25" s="57">
        <v>19</v>
      </c>
      <c r="B25" s="361" t="s">
        <v>69</v>
      </c>
      <c r="C25" s="362"/>
      <c r="D25" s="171">
        <v>3100000079916</v>
      </c>
      <c r="E25" s="147">
        <v>1</v>
      </c>
    </row>
    <row r="26" spans="1:5" ht="15.75">
      <c r="A26" s="57">
        <v>20</v>
      </c>
      <c r="B26" s="361" t="s">
        <v>69</v>
      </c>
      <c r="C26" s="362"/>
      <c r="D26" s="171">
        <v>3100000080016</v>
      </c>
      <c r="E26" s="147">
        <v>1</v>
      </c>
    </row>
    <row r="27" spans="1:5" ht="15.75">
      <c r="A27" s="57">
        <v>21</v>
      </c>
      <c r="B27" s="361" t="s">
        <v>69</v>
      </c>
      <c r="C27" s="362"/>
      <c r="D27" s="171">
        <v>3100000080116</v>
      </c>
      <c r="E27" s="147">
        <v>1</v>
      </c>
    </row>
    <row r="28" spans="1:5" ht="15.75">
      <c r="A28" s="57">
        <v>22</v>
      </c>
      <c r="B28" s="361" t="s">
        <v>61</v>
      </c>
      <c r="C28" s="362"/>
      <c r="D28" s="171">
        <v>3100000080816</v>
      </c>
      <c r="E28" s="147">
        <v>1</v>
      </c>
    </row>
    <row r="29" spans="1:5" ht="15.75">
      <c r="A29" s="57">
        <v>23</v>
      </c>
      <c r="B29" s="361" t="s">
        <v>70</v>
      </c>
      <c r="C29" s="362"/>
      <c r="D29" s="171">
        <v>3100000081316</v>
      </c>
      <c r="E29" s="147">
        <v>1</v>
      </c>
    </row>
    <row r="30" spans="1:5" ht="15.75">
      <c r="A30" s="57">
        <v>24</v>
      </c>
      <c r="B30" s="361" t="s">
        <v>71</v>
      </c>
      <c r="C30" s="362"/>
      <c r="D30" s="171">
        <v>3100000081416</v>
      </c>
      <c r="E30" s="147">
        <v>1</v>
      </c>
    </row>
    <row r="31" spans="1:5" ht="15.75">
      <c r="A31" s="57">
        <v>25</v>
      </c>
      <c r="B31" s="361" t="s">
        <v>71</v>
      </c>
      <c r="C31" s="362"/>
      <c r="D31" s="171">
        <v>3100000081516</v>
      </c>
      <c r="E31" s="147">
        <v>1</v>
      </c>
    </row>
    <row r="32" spans="1:5" ht="15.75">
      <c r="A32" s="57">
        <v>26</v>
      </c>
      <c r="B32" s="361" t="s">
        <v>71</v>
      </c>
      <c r="C32" s="362"/>
      <c r="D32" s="171">
        <v>3100000081616</v>
      </c>
      <c r="E32" s="147">
        <v>1</v>
      </c>
    </row>
    <row r="33" spans="1:5" ht="15.75">
      <c r="A33" s="57">
        <v>27</v>
      </c>
      <c r="B33" s="361" t="s">
        <v>72</v>
      </c>
      <c r="C33" s="362"/>
      <c r="D33" s="171">
        <v>3100000081816</v>
      </c>
      <c r="E33" s="147">
        <v>0</v>
      </c>
    </row>
    <row r="34" spans="1:5" ht="15.75">
      <c r="A34" s="57">
        <v>28</v>
      </c>
      <c r="B34" s="361" t="s">
        <v>72</v>
      </c>
      <c r="C34" s="362"/>
      <c r="D34" s="171">
        <v>3100000081916</v>
      </c>
      <c r="E34" s="147">
        <v>0</v>
      </c>
    </row>
    <row r="35" spans="1:5" ht="15.75">
      <c r="A35" s="57">
        <v>29</v>
      </c>
      <c r="B35" s="361" t="s">
        <v>72</v>
      </c>
      <c r="C35" s="362"/>
      <c r="D35" s="171">
        <v>3100000082016</v>
      </c>
      <c r="E35" s="147">
        <v>0</v>
      </c>
    </row>
    <row r="36" spans="1:5" ht="15.75">
      <c r="A36" s="57">
        <v>30</v>
      </c>
      <c r="B36" s="361" t="s">
        <v>72</v>
      </c>
      <c r="C36" s="362"/>
      <c r="D36" s="171">
        <v>3100000082116</v>
      </c>
      <c r="E36" s="147">
        <v>0</v>
      </c>
    </row>
    <row r="37" spans="1:5" ht="15.75">
      <c r="A37" s="57">
        <v>31</v>
      </c>
      <c r="B37" s="361" t="s">
        <v>72</v>
      </c>
      <c r="C37" s="362"/>
      <c r="D37" s="171">
        <v>3100000082216</v>
      </c>
      <c r="E37" s="147">
        <v>0</v>
      </c>
    </row>
    <row r="38" spans="1:5" ht="15.75">
      <c r="A38" s="57">
        <v>32</v>
      </c>
      <c r="B38" s="361" t="s">
        <v>72</v>
      </c>
      <c r="C38" s="362"/>
      <c r="D38" s="171">
        <v>3100000082316</v>
      </c>
      <c r="E38" s="147">
        <v>0</v>
      </c>
    </row>
    <row r="39" spans="1:5" ht="15.75">
      <c r="A39" s="57">
        <v>33</v>
      </c>
      <c r="B39" s="361" t="s">
        <v>72</v>
      </c>
      <c r="C39" s="362"/>
      <c r="D39" s="171">
        <v>3100000082416</v>
      </c>
      <c r="E39" s="147">
        <v>0</v>
      </c>
    </row>
    <row r="40" spans="1:5" ht="15.75">
      <c r="A40" s="57">
        <v>34</v>
      </c>
      <c r="B40" s="361" t="s">
        <v>88</v>
      </c>
      <c r="C40" s="362"/>
      <c r="D40" s="171">
        <v>3100000083416</v>
      </c>
      <c r="E40" s="147">
        <v>0</v>
      </c>
    </row>
    <row r="41" spans="1:5" ht="15.75">
      <c r="A41" s="57">
        <v>35</v>
      </c>
      <c r="B41" s="361" t="s">
        <v>89</v>
      </c>
      <c r="C41" s="362"/>
      <c r="D41" s="171">
        <v>3100000083716</v>
      </c>
      <c r="E41" s="147">
        <v>0</v>
      </c>
    </row>
    <row r="42" spans="1:5" ht="15.75">
      <c r="A42" s="57">
        <v>36</v>
      </c>
      <c r="B42" s="361" t="s">
        <v>90</v>
      </c>
      <c r="C42" s="362"/>
      <c r="D42" s="171">
        <v>3100000083816</v>
      </c>
      <c r="E42" s="147">
        <v>1</v>
      </c>
    </row>
    <row r="43" spans="1:5" ht="15.75">
      <c r="A43" s="57">
        <v>37</v>
      </c>
      <c r="B43" s="361" t="s">
        <v>90</v>
      </c>
      <c r="C43" s="362"/>
      <c r="D43" s="171">
        <v>3100000083916</v>
      </c>
      <c r="E43" s="147">
        <v>1</v>
      </c>
    </row>
    <row r="44" spans="1:5" ht="15.75">
      <c r="A44" s="57">
        <v>38</v>
      </c>
      <c r="B44" s="361" t="s">
        <v>91</v>
      </c>
      <c r="C44" s="362"/>
      <c r="D44" s="171">
        <v>3100000084016</v>
      </c>
      <c r="E44" s="147">
        <v>0</v>
      </c>
    </row>
    <row r="45" spans="1:5" ht="15.75">
      <c r="A45" s="57">
        <v>39</v>
      </c>
      <c r="B45" s="361" t="s">
        <v>61</v>
      </c>
      <c r="C45" s="362"/>
      <c r="D45" s="171">
        <v>3100000084716</v>
      </c>
      <c r="E45" s="147">
        <v>1</v>
      </c>
    </row>
    <row r="46" spans="1:5" ht="15.75">
      <c r="A46" s="57">
        <v>40</v>
      </c>
      <c r="B46" s="361" t="s">
        <v>63</v>
      </c>
      <c r="C46" s="362"/>
      <c r="D46" s="171">
        <v>3100000086016</v>
      </c>
      <c r="E46" s="147">
        <v>0</v>
      </c>
    </row>
    <row r="47" spans="1:5" ht="15.75">
      <c r="A47" s="57">
        <v>41</v>
      </c>
      <c r="B47" s="361" t="s">
        <v>63</v>
      </c>
      <c r="C47" s="362"/>
      <c r="D47" s="171">
        <v>3100000086116</v>
      </c>
      <c r="E47" s="147">
        <v>0</v>
      </c>
    </row>
    <row r="48" spans="1:5" ht="15.75">
      <c r="A48" s="57">
        <v>42</v>
      </c>
      <c r="B48" s="361" t="s">
        <v>100</v>
      </c>
      <c r="C48" s="362"/>
      <c r="D48" s="171">
        <v>3100000086216</v>
      </c>
      <c r="E48" s="147">
        <v>0</v>
      </c>
    </row>
    <row r="49" spans="1:5" ht="15.75">
      <c r="A49" s="57">
        <v>43</v>
      </c>
      <c r="B49" s="361" t="s">
        <v>101</v>
      </c>
      <c r="C49" s="362"/>
      <c r="D49" s="171">
        <v>3100000086316</v>
      </c>
      <c r="E49" s="147">
        <v>1</v>
      </c>
    </row>
    <row r="50" spans="1:5" ht="15.75">
      <c r="A50" s="57">
        <v>44</v>
      </c>
      <c r="B50" s="361" t="s">
        <v>101</v>
      </c>
      <c r="C50" s="362"/>
      <c r="D50" s="171">
        <v>3100000086416</v>
      </c>
      <c r="E50" s="147">
        <v>1</v>
      </c>
    </row>
    <row r="51" spans="1:5" ht="15.75">
      <c r="A51" s="57">
        <v>45</v>
      </c>
      <c r="B51" s="361" t="s">
        <v>102</v>
      </c>
      <c r="C51" s="362"/>
      <c r="D51" s="171">
        <v>3100000086516</v>
      </c>
      <c r="E51" s="147">
        <v>1</v>
      </c>
    </row>
    <row r="52" spans="1:5" ht="15.75">
      <c r="A52" s="57">
        <v>46</v>
      </c>
      <c r="B52" s="361" t="s">
        <v>103</v>
      </c>
      <c r="C52" s="362"/>
      <c r="D52" s="171">
        <v>3100000086616</v>
      </c>
      <c r="E52" s="147">
        <v>0</v>
      </c>
    </row>
    <row r="53" spans="1:5" ht="15.75">
      <c r="A53" s="57">
        <v>47</v>
      </c>
      <c r="B53" s="361" t="s">
        <v>103</v>
      </c>
      <c r="C53" s="362"/>
      <c r="D53" s="171">
        <v>3100000086716</v>
      </c>
      <c r="E53" s="147">
        <v>0</v>
      </c>
    </row>
    <row r="54" spans="1:5" ht="15.75">
      <c r="A54" s="57">
        <v>48</v>
      </c>
      <c r="B54" s="361" t="s">
        <v>103</v>
      </c>
      <c r="C54" s="362"/>
      <c r="D54" s="171">
        <v>3100000086816</v>
      </c>
      <c r="E54" s="147">
        <v>0</v>
      </c>
    </row>
    <row r="55" spans="1:5" ht="15.75">
      <c r="A55" s="57">
        <v>49</v>
      </c>
      <c r="B55" s="361" t="s">
        <v>103</v>
      </c>
      <c r="C55" s="362"/>
      <c r="D55" s="171">
        <v>3100000086916</v>
      </c>
      <c r="E55" s="147">
        <v>0</v>
      </c>
    </row>
    <row r="56" spans="1:5" ht="15.75">
      <c r="A56" s="57">
        <v>50</v>
      </c>
      <c r="B56" s="361" t="s">
        <v>104</v>
      </c>
      <c r="C56" s="362"/>
      <c r="D56" s="171">
        <v>3100000087016</v>
      </c>
      <c r="E56" s="147">
        <v>0</v>
      </c>
    </row>
    <row r="57" spans="1:5" ht="15.75">
      <c r="A57" s="57">
        <v>51</v>
      </c>
      <c r="B57" s="361" t="s">
        <v>103</v>
      </c>
      <c r="C57" s="362"/>
      <c r="D57" s="171">
        <v>3100000087116</v>
      </c>
      <c r="E57" s="147">
        <v>0</v>
      </c>
    </row>
    <row r="58" spans="1:5" ht="15.75">
      <c r="A58" s="57">
        <v>52</v>
      </c>
      <c r="B58" s="361" t="s">
        <v>104</v>
      </c>
      <c r="C58" s="362"/>
      <c r="D58" s="171">
        <v>3100000087216</v>
      </c>
      <c r="E58" s="147">
        <v>0</v>
      </c>
    </row>
    <row r="59" spans="1:5" ht="15.75">
      <c r="A59" s="57">
        <v>53</v>
      </c>
      <c r="B59" s="361" t="s">
        <v>61</v>
      </c>
      <c r="C59" s="362"/>
      <c r="D59" s="171">
        <v>3100000087816</v>
      </c>
      <c r="E59" s="147">
        <v>0</v>
      </c>
    </row>
    <row r="60" spans="1:5" ht="15.75">
      <c r="A60" s="57">
        <v>54</v>
      </c>
      <c r="B60" s="361" t="s">
        <v>61</v>
      </c>
      <c r="C60" s="362"/>
      <c r="D60" s="171">
        <v>3100000088016</v>
      </c>
      <c r="E60" s="147">
        <v>1</v>
      </c>
    </row>
    <row r="61" spans="1:5" ht="15.75">
      <c r="A61" s="57">
        <v>55</v>
      </c>
      <c r="B61" s="361" t="s">
        <v>61</v>
      </c>
      <c r="C61" s="362"/>
      <c r="D61" s="171">
        <v>3100000088116</v>
      </c>
      <c r="E61" s="147">
        <v>1</v>
      </c>
    </row>
    <row r="62" spans="1:5" ht="15.75">
      <c r="A62" s="57">
        <v>56</v>
      </c>
      <c r="B62" s="361" t="s">
        <v>61</v>
      </c>
      <c r="C62" s="362"/>
      <c r="D62" s="171">
        <v>3100000088216</v>
      </c>
      <c r="E62" s="147">
        <v>1</v>
      </c>
    </row>
    <row r="63" spans="1:5" ht="15.75">
      <c r="A63" s="57">
        <v>57</v>
      </c>
      <c r="B63" s="361" t="s">
        <v>61</v>
      </c>
      <c r="C63" s="362"/>
      <c r="D63" s="171">
        <v>3100000088316</v>
      </c>
      <c r="E63" s="147">
        <v>0</v>
      </c>
    </row>
    <row r="64" spans="1:5" ht="15.75">
      <c r="A64" s="57">
        <v>58</v>
      </c>
      <c r="B64" s="361" t="s">
        <v>61</v>
      </c>
      <c r="C64" s="362"/>
      <c r="D64" s="171">
        <v>3100000088416</v>
      </c>
      <c r="E64" s="147">
        <v>0</v>
      </c>
    </row>
    <row r="65" spans="1:5" ht="15.75">
      <c r="A65" s="57">
        <v>59</v>
      </c>
      <c r="B65" s="361" t="s">
        <v>106</v>
      </c>
      <c r="C65" s="362"/>
      <c r="D65" s="171">
        <v>3100000088516</v>
      </c>
      <c r="E65" s="147">
        <v>1</v>
      </c>
    </row>
    <row r="66" spans="1:5" ht="15.75">
      <c r="A66" s="57">
        <v>60</v>
      </c>
      <c r="B66" s="361" t="s">
        <v>61</v>
      </c>
      <c r="C66" s="362"/>
      <c r="D66" s="171">
        <v>3100000088616</v>
      </c>
      <c r="E66" s="147">
        <v>0</v>
      </c>
    </row>
    <row r="67" spans="1:5" ht="15.75">
      <c r="A67" s="57">
        <v>61</v>
      </c>
      <c r="B67" s="361" t="s">
        <v>61</v>
      </c>
      <c r="C67" s="362"/>
      <c r="D67" s="171">
        <v>3100000090616</v>
      </c>
      <c r="E67" s="147">
        <v>0</v>
      </c>
    </row>
    <row r="68" spans="1:5" ht="15.75">
      <c r="A68" s="57">
        <v>62</v>
      </c>
      <c r="B68" s="361" t="s">
        <v>61</v>
      </c>
      <c r="C68" s="362"/>
      <c r="D68" s="171">
        <v>3100000090716</v>
      </c>
      <c r="E68" s="147">
        <v>0</v>
      </c>
    </row>
    <row r="69" spans="1:5" ht="15.75">
      <c r="A69" s="57">
        <v>63</v>
      </c>
      <c r="B69" s="361" t="s">
        <v>61</v>
      </c>
      <c r="C69" s="362"/>
      <c r="D69" s="171">
        <v>3100000090816</v>
      </c>
      <c r="E69" s="147">
        <v>0</v>
      </c>
    </row>
    <row r="70" spans="1:5" ht="15.75">
      <c r="A70" s="57">
        <v>64</v>
      </c>
      <c r="B70" s="361" t="s">
        <v>108</v>
      </c>
      <c r="C70" s="362"/>
      <c r="D70" s="171">
        <v>3100000091316</v>
      </c>
      <c r="E70" s="147">
        <v>1</v>
      </c>
    </row>
    <row r="71" spans="1:5" ht="15.75">
      <c r="A71" s="57">
        <v>65</v>
      </c>
      <c r="B71" s="361" t="s">
        <v>108</v>
      </c>
      <c r="C71" s="362"/>
      <c r="D71" s="171">
        <v>3100000091416</v>
      </c>
      <c r="E71" s="147">
        <v>1</v>
      </c>
    </row>
    <row r="72" spans="1:5" ht="15.75">
      <c r="A72" s="57">
        <v>66</v>
      </c>
      <c r="B72" s="361" t="s">
        <v>108</v>
      </c>
      <c r="C72" s="362"/>
      <c r="D72" s="171">
        <v>3100000091616</v>
      </c>
      <c r="E72" s="147">
        <v>0</v>
      </c>
    </row>
    <row r="73" spans="1:5" ht="15.75">
      <c r="A73" s="57">
        <v>67</v>
      </c>
      <c r="B73" s="361" t="s">
        <v>114</v>
      </c>
      <c r="C73" s="362"/>
      <c r="D73" s="171">
        <v>3100000092016</v>
      </c>
      <c r="E73" s="147">
        <v>1</v>
      </c>
    </row>
    <row r="74" spans="1:5" ht="15.75">
      <c r="A74" s="57">
        <v>68</v>
      </c>
      <c r="B74" s="361" t="s">
        <v>114</v>
      </c>
      <c r="C74" s="362"/>
      <c r="D74" s="171">
        <v>3100000092116</v>
      </c>
      <c r="E74" s="147">
        <v>1</v>
      </c>
    </row>
    <row r="75" spans="1:5" ht="15.75">
      <c r="A75" s="57">
        <v>69</v>
      </c>
      <c r="B75" s="361" t="s">
        <v>115</v>
      </c>
      <c r="C75" s="362"/>
      <c r="D75" s="171">
        <v>3100000092216</v>
      </c>
      <c r="E75" s="147">
        <v>0</v>
      </c>
    </row>
    <row r="76" spans="1:5" ht="15.75">
      <c r="A76" s="57">
        <v>70</v>
      </c>
      <c r="B76" s="361" t="s">
        <v>101</v>
      </c>
      <c r="C76" s="362"/>
      <c r="D76" s="171">
        <v>3100000092316</v>
      </c>
      <c r="E76" s="147">
        <v>0</v>
      </c>
    </row>
    <row r="77" spans="1:5" ht="15.75">
      <c r="A77" s="57">
        <v>71</v>
      </c>
      <c r="B77" s="361" t="s">
        <v>101</v>
      </c>
      <c r="C77" s="362"/>
      <c r="D77" s="171">
        <v>3100000092416</v>
      </c>
      <c r="E77" s="147">
        <v>0</v>
      </c>
    </row>
    <row r="78" spans="1:5" ht="15.75">
      <c r="A78" s="57">
        <v>72</v>
      </c>
      <c r="B78" s="361" t="s">
        <v>114</v>
      </c>
      <c r="C78" s="362"/>
      <c r="D78" s="171">
        <v>3100000092616</v>
      </c>
      <c r="E78" s="147">
        <v>1</v>
      </c>
    </row>
    <row r="79" spans="1:5" ht="15.75">
      <c r="A79" s="57">
        <v>73</v>
      </c>
      <c r="B79" s="361" t="s">
        <v>114</v>
      </c>
      <c r="C79" s="362"/>
      <c r="D79" s="171">
        <v>3100000092716</v>
      </c>
      <c r="E79" s="147">
        <v>1</v>
      </c>
    </row>
    <row r="80" spans="1:5" ht="15.75">
      <c r="A80" s="57">
        <v>74</v>
      </c>
      <c r="B80" s="361" t="s">
        <v>117</v>
      </c>
      <c r="C80" s="362"/>
      <c r="D80" s="171">
        <v>3100000092916</v>
      </c>
      <c r="E80" s="147">
        <v>1</v>
      </c>
    </row>
    <row r="81" spans="1:5" ht="15.75">
      <c r="A81" s="57">
        <v>75</v>
      </c>
      <c r="B81" s="361" t="s">
        <v>114</v>
      </c>
      <c r="C81" s="362"/>
      <c r="D81" s="171">
        <v>3100000093016</v>
      </c>
      <c r="E81" s="147">
        <v>1</v>
      </c>
    </row>
    <row r="82" spans="1:5" ht="15.75">
      <c r="A82" s="57">
        <v>76</v>
      </c>
      <c r="B82" s="361" t="s">
        <v>114</v>
      </c>
      <c r="C82" s="362"/>
      <c r="D82" s="171">
        <v>3100000093116</v>
      </c>
      <c r="E82" s="147">
        <v>1</v>
      </c>
    </row>
    <row r="83" spans="1:5" ht="15.75">
      <c r="A83" s="57">
        <v>77</v>
      </c>
      <c r="B83" s="361" t="s">
        <v>114</v>
      </c>
      <c r="C83" s="362"/>
      <c r="D83" s="171">
        <v>3100000093216</v>
      </c>
      <c r="E83" s="147">
        <v>1</v>
      </c>
    </row>
    <row r="84" spans="1:5" ht="15.75">
      <c r="A84" s="57">
        <v>78</v>
      </c>
      <c r="B84" s="361" t="s">
        <v>114</v>
      </c>
      <c r="C84" s="362"/>
      <c r="D84" s="171">
        <v>3100000093316</v>
      </c>
      <c r="E84" s="147">
        <v>1</v>
      </c>
    </row>
    <row r="85" spans="1:5" ht="15.75">
      <c r="A85" s="57">
        <v>79</v>
      </c>
      <c r="B85" s="361" t="s">
        <v>114</v>
      </c>
      <c r="C85" s="362"/>
      <c r="D85" s="171">
        <v>3100000093416</v>
      </c>
      <c r="E85" s="147">
        <v>1</v>
      </c>
    </row>
    <row r="86" spans="1:5" ht="15.75">
      <c r="A86" s="57">
        <v>80</v>
      </c>
      <c r="B86" s="361" t="s">
        <v>114</v>
      </c>
      <c r="C86" s="362"/>
      <c r="D86" s="171">
        <v>3100000093516</v>
      </c>
      <c r="E86" s="147">
        <v>1</v>
      </c>
    </row>
    <row r="87" spans="1:5" ht="15.75">
      <c r="A87" s="57">
        <v>81</v>
      </c>
      <c r="B87" s="361" t="s">
        <v>114</v>
      </c>
      <c r="C87" s="362"/>
      <c r="D87" s="171">
        <v>3100000093616</v>
      </c>
      <c r="E87" s="147">
        <v>1</v>
      </c>
    </row>
    <row r="88" spans="1:5" ht="15.75">
      <c r="A88" s="57">
        <v>82</v>
      </c>
      <c r="B88" s="361" t="s">
        <v>114</v>
      </c>
      <c r="C88" s="362"/>
      <c r="D88" s="171">
        <v>3100000093716</v>
      </c>
      <c r="E88" s="147">
        <v>1</v>
      </c>
    </row>
    <row r="89" spans="1:5" ht="15.75">
      <c r="A89" s="57">
        <v>83</v>
      </c>
      <c r="B89" s="361" t="s">
        <v>114</v>
      </c>
      <c r="C89" s="362"/>
      <c r="D89" s="171">
        <v>3100000093816</v>
      </c>
      <c r="E89" s="147">
        <v>0</v>
      </c>
    </row>
    <row r="90" spans="1:5" ht="15.75">
      <c r="A90" s="57">
        <v>84</v>
      </c>
      <c r="B90" s="361" t="s">
        <v>114</v>
      </c>
      <c r="C90" s="362"/>
      <c r="D90" s="171">
        <v>3100000093916</v>
      </c>
      <c r="E90" s="147">
        <v>0</v>
      </c>
    </row>
    <row r="91" spans="1:5" ht="15.75">
      <c r="A91" s="57">
        <v>85</v>
      </c>
      <c r="B91" s="361" t="s">
        <v>122</v>
      </c>
      <c r="C91" s="362"/>
      <c r="D91" s="171">
        <v>3100000094416</v>
      </c>
      <c r="E91" s="147">
        <v>1</v>
      </c>
    </row>
    <row r="92" spans="1:5" ht="15.75">
      <c r="A92" s="57">
        <v>86</v>
      </c>
      <c r="B92" s="361" t="s">
        <v>61</v>
      </c>
      <c r="C92" s="362"/>
      <c r="D92" s="171">
        <v>3100000094616</v>
      </c>
      <c r="E92" s="147">
        <v>2</v>
      </c>
    </row>
    <row r="93" spans="1:5" ht="15.75">
      <c r="A93" s="57">
        <v>87</v>
      </c>
      <c r="B93" s="361" t="s">
        <v>123</v>
      </c>
      <c r="C93" s="362"/>
      <c r="D93" s="171">
        <v>3100000094716</v>
      </c>
      <c r="E93" s="147">
        <v>2</v>
      </c>
    </row>
    <row r="94" spans="1:5" ht="15.75">
      <c r="A94" s="57">
        <v>88</v>
      </c>
      <c r="B94" s="361" t="s">
        <v>124</v>
      </c>
      <c r="C94" s="362"/>
      <c r="D94" s="171">
        <v>3100000094816</v>
      </c>
      <c r="E94" s="147">
        <v>2</v>
      </c>
    </row>
    <row r="95" spans="1:5" ht="15.75">
      <c r="A95" s="57">
        <v>89</v>
      </c>
      <c r="B95" s="361" t="s">
        <v>124</v>
      </c>
      <c r="C95" s="362"/>
      <c r="D95" s="171">
        <v>3100000094916</v>
      </c>
      <c r="E95" s="147">
        <v>2</v>
      </c>
    </row>
    <row r="96" spans="1:5" ht="15.75">
      <c r="A96" s="57">
        <v>90</v>
      </c>
      <c r="B96" s="361" t="s">
        <v>125</v>
      </c>
      <c r="C96" s="362"/>
      <c r="D96" s="171">
        <v>3100000095016</v>
      </c>
      <c r="E96" s="147">
        <v>0</v>
      </c>
    </row>
    <row r="97" spans="1:5" ht="15.75">
      <c r="A97" s="57">
        <v>91</v>
      </c>
      <c r="B97" s="361" t="s">
        <v>125</v>
      </c>
      <c r="C97" s="362"/>
      <c r="D97" s="171">
        <v>3100000095116</v>
      </c>
      <c r="E97" s="147">
        <v>0</v>
      </c>
    </row>
    <row r="98" spans="1:5" ht="15.75">
      <c r="A98" s="57">
        <v>92</v>
      </c>
      <c r="B98" s="361" t="s">
        <v>125</v>
      </c>
      <c r="C98" s="362"/>
      <c r="D98" s="171">
        <v>3100000095216</v>
      </c>
      <c r="E98" s="147">
        <v>0</v>
      </c>
    </row>
    <row r="99" spans="1:5" ht="15.75">
      <c r="A99" s="57">
        <v>93</v>
      </c>
      <c r="B99" s="361" t="s">
        <v>125</v>
      </c>
      <c r="C99" s="362"/>
      <c r="D99" s="171">
        <v>3100000095416</v>
      </c>
      <c r="E99" s="147">
        <v>0</v>
      </c>
    </row>
    <row r="100" spans="1:5" ht="15.75">
      <c r="A100" s="57">
        <v>94</v>
      </c>
      <c r="B100" s="361" t="s">
        <v>126</v>
      </c>
      <c r="C100" s="362"/>
      <c r="D100" s="171">
        <v>3100000095516</v>
      </c>
      <c r="E100" s="147">
        <v>2</v>
      </c>
    </row>
    <row r="101" spans="1:5" ht="15.75">
      <c r="A101" s="57">
        <v>95</v>
      </c>
      <c r="B101" s="361" t="s">
        <v>126</v>
      </c>
      <c r="C101" s="362"/>
      <c r="D101" s="171">
        <v>3100000095616</v>
      </c>
      <c r="E101" s="147">
        <v>2</v>
      </c>
    </row>
    <row r="102" spans="1:5" ht="15.75">
      <c r="A102" s="57">
        <v>96</v>
      </c>
      <c r="B102" s="361" t="s">
        <v>126</v>
      </c>
      <c r="C102" s="362"/>
      <c r="D102" s="171">
        <v>3100000095716</v>
      </c>
      <c r="E102" s="147">
        <v>2</v>
      </c>
    </row>
    <row r="103" spans="1:5" ht="15.75">
      <c r="A103" s="57">
        <v>97</v>
      </c>
      <c r="B103" s="361" t="s">
        <v>126</v>
      </c>
      <c r="C103" s="362"/>
      <c r="D103" s="171">
        <v>3100000095816</v>
      </c>
      <c r="E103" s="147">
        <v>2</v>
      </c>
    </row>
    <row r="104" spans="1:5" ht="15.75">
      <c r="A104" s="57">
        <v>98</v>
      </c>
      <c r="B104" s="361" t="s">
        <v>127</v>
      </c>
      <c r="C104" s="362"/>
      <c r="D104" s="171">
        <v>3100000096016</v>
      </c>
      <c r="E104" s="147">
        <v>1</v>
      </c>
    </row>
    <row r="105" spans="1:5" ht="15.75">
      <c r="A105" s="57">
        <v>99</v>
      </c>
      <c r="B105" s="361" t="s">
        <v>127</v>
      </c>
      <c r="C105" s="362"/>
      <c r="D105" s="171">
        <v>3100000096116</v>
      </c>
      <c r="E105" s="147">
        <v>1</v>
      </c>
    </row>
    <row r="106" spans="1:5" ht="15.75">
      <c r="A106" s="57">
        <v>100</v>
      </c>
      <c r="B106" s="361" t="s">
        <v>125</v>
      </c>
      <c r="C106" s="362"/>
      <c r="D106" s="171">
        <v>3100000096216</v>
      </c>
      <c r="E106" s="147">
        <v>1</v>
      </c>
    </row>
    <row r="107" spans="1:5" ht="15.75">
      <c r="A107" s="57">
        <v>101</v>
      </c>
      <c r="B107" s="361" t="s">
        <v>128</v>
      </c>
      <c r="C107" s="362"/>
      <c r="D107" s="171">
        <v>3100000096316</v>
      </c>
      <c r="E107" s="147">
        <v>1</v>
      </c>
    </row>
    <row r="108" spans="1:5" ht="15.75">
      <c r="A108" s="57">
        <v>102</v>
      </c>
      <c r="B108" s="361" t="s">
        <v>132</v>
      </c>
      <c r="C108" s="362"/>
      <c r="D108" s="171">
        <v>3100000096416</v>
      </c>
      <c r="E108" s="147">
        <v>1</v>
      </c>
    </row>
    <row r="109" spans="1:5" ht="15.75">
      <c r="A109" s="57">
        <v>103</v>
      </c>
      <c r="B109" s="361" t="s">
        <v>61</v>
      </c>
      <c r="C109" s="362"/>
      <c r="D109" s="171">
        <v>3100000096516</v>
      </c>
      <c r="E109" s="147">
        <v>1</v>
      </c>
    </row>
    <row r="110" spans="1:5" ht="15.75">
      <c r="A110" s="57">
        <v>104</v>
      </c>
      <c r="B110" s="361" t="s">
        <v>61</v>
      </c>
      <c r="C110" s="362"/>
      <c r="D110" s="171">
        <v>3100000096616</v>
      </c>
      <c r="E110" s="147">
        <v>1</v>
      </c>
    </row>
    <row r="111" spans="1:5" ht="15.75">
      <c r="A111" s="57">
        <v>105</v>
      </c>
      <c r="B111" s="361" t="s">
        <v>61</v>
      </c>
      <c r="C111" s="362"/>
      <c r="D111" s="171">
        <v>3100000096716</v>
      </c>
      <c r="E111" s="147">
        <v>1</v>
      </c>
    </row>
    <row r="112" spans="1:5" ht="15.75">
      <c r="A112" s="57">
        <v>106</v>
      </c>
      <c r="B112" s="361" t="s">
        <v>61</v>
      </c>
      <c r="C112" s="362"/>
      <c r="D112" s="171">
        <v>3100000096816</v>
      </c>
      <c r="E112" s="147">
        <v>1</v>
      </c>
    </row>
    <row r="113" spans="1:5" ht="15.75">
      <c r="A113" s="57">
        <v>107</v>
      </c>
      <c r="B113" s="361" t="s">
        <v>61</v>
      </c>
      <c r="C113" s="362"/>
      <c r="D113" s="171">
        <v>3100000096916</v>
      </c>
      <c r="E113" s="147">
        <v>1</v>
      </c>
    </row>
    <row r="114" spans="1:5" ht="15.75">
      <c r="A114" s="57">
        <v>108</v>
      </c>
      <c r="B114" s="361" t="s">
        <v>61</v>
      </c>
      <c r="C114" s="362"/>
      <c r="D114" s="171">
        <v>3100000097016</v>
      </c>
      <c r="E114" s="147">
        <v>1</v>
      </c>
    </row>
    <row r="115" spans="1:5" ht="15.75">
      <c r="A115" s="57">
        <v>109</v>
      </c>
      <c r="B115" s="361" t="s">
        <v>133</v>
      </c>
      <c r="C115" s="362"/>
      <c r="D115" s="171">
        <v>3100000097116</v>
      </c>
      <c r="E115" s="147">
        <v>1</v>
      </c>
    </row>
    <row r="116" spans="1:5" ht="15.75">
      <c r="A116" s="57">
        <v>110</v>
      </c>
      <c r="B116" s="361" t="s">
        <v>115</v>
      </c>
      <c r="C116" s="362"/>
      <c r="D116" s="171">
        <v>3100000097416</v>
      </c>
      <c r="E116" s="147">
        <v>0</v>
      </c>
    </row>
    <row r="117" spans="1:5" ht="15.75">
      <c r="A117" s="57">
        <v>111</v>
      </c>
      <c r="B117" s="361" t="s">
        <v>127</v>
      </c>
      <c r="C117" s="362"/>
      <c r="D117" s="171">
        <v>3100000097916</v>
      </c>
      <c r="E117" s="147">
        <v>0</v>
      </c>
    </row>
    <row r="118" spans="1:5" ht="15.75">
      <c r="A118" s="57">
        <v>112</v>
      </c>
      <c r="B118" s="361" t="s">
        <v>134</v>
      </c>
      <c r="C118" s="362"/>
      <c r="D118" s="171">
        <v>3100000098016</v>
      </c>
      <c r="E118" s="147">
        <v>0</v>
      </c>
    </row>
    <row r="119" spans="1:5" ht="15.75">
      <c r="A119" s="57">
        <v>113</v>
      </c>
      <c r="B119" s="361" t="s">
        <v>135</v>
      </c>
      <c r="C119" s="362"/>
      <c r="D119" s="171">
        <v>3100000098216</v>
      </c>
      <c r="E119" s="147">
        <v>0</v>
      </c>
    </row>
    <row r="120" spans="1:5" ht="15.75">
      <c r="A120" s="57">
        <v>114</v>
      </c>
      <c r="B120" s="361" t="s">
        <v>139</v>
      </c>
      <c r="C120" s="362"/>
      <c r="D120" s="171">
        <v>3100000098616</v>
      </c>
      <c r="E120" s="147">
        <v>0</v>
      </c>
    </row>
    <row r="121" spans="1:5" ht="15.75">
      <c r="A121" s="57">
        <v>115</v>
      </c>
      <c r="B121" s="361" t="s">
        <v>128</v>
      </c>
      <c r="C121" s="362"/>
      <c r="D121" s="171">
        <v>3100000098816</v>
      </c>
      <c r="E121" s="147">
        <v>0</v>
      </c>
    </row>
    <row r="122" spans="1:5" ht="15.75">
      <c r="A122" s="57">
        <v>116</v>
      </c>
      <c r="B122" s="361" t="s">
        <v>140</v>
      </c>
      <c r="C122" s="362"/>
      <c r="D122" s="171">
        <v>3100000098916</v>
      </c>
      <c r="E122" s="147">
        <v>0</v>
      </c>
    </row>
    <row r="123" spans="1:5" ht="15.75">
      <c r="A123" s="57">
        <v>117</v>
      </c>
      <c r="B123" s="361" t="s">
        <v>127</v>
      </c>
      <c r="C123" s="362"/>
      <c r="D123" s="171">
        <v>3100000099016</v>
      </c>
      <c r="E123" s="147">
        <v>0</v>
      </c>
    </row>
    <row r="124" spans="1:5" ht="15.75">
      <c r="A124" s="57">
        <v>118</v>
      </c>
      <c r="B124" s="361" t="s">
        <v>140</v>
      </c>
      <c r="C124" s="362"/>
      <c r="D124" s="171">
        <v>3100000099116</v>
      </c>
      <c r="E124" s="147">
        <v>0</v>
      </c>
    </row>
    <row r="125" spans="1:5" ht="15.75">
      <c r="A125" s="57">
        <v>119</v>
      </c>
      <c r="B125" s="361" t="s">
        <v>140</v>
      </c>
      <c r="C125" s="362"/>
      <c r="D125" s="171">
        <v>3100000099216</v>
      </c>
      <c r="E125" s="147">
        <v>0</v>
      </c>
    </row>
    <row r="126" spans="1:5" ht="15.75">
      <c r="A126" s="57">
        <v>120</v>
      </c>
      <c r="B126" s="361" t="s">
        <v>140</v>
      </c>
      <c r="C126" s="362"/>
      <c r="D126" s="171">
        <v>3100000099316</v>
      </c>
      <c r="E126" s="147">
        <v>0</v>
      </c>
    </row>
    <row r="127" spans="1:5" ht="15.75">
      <c r="A127" s="57">
        <v>121</v>
      </c>
      <c r="B127" s="361" t="s">
        <v>140</v>
      </c>
      <c r="C127" s="362"/>
      <c r="D127" s="171">
        <v>3100000099416</v>
      </c>
      <c r="E127" s="147">
        <v>0</v>
      </c>
    </row>
    <row r="128" spans="1:5" ht="15.75">
      <c r="A128" s="57">
        <v>122</v>
      </c>
      <c r="B128" s="361" t="s">
        <v>140</v>
      </c>
      <c r="C128" s="362"/>
      <c r="D128" s="171">
        <v>3100000099516</v>
      </c>
      <c r="E128" s="147">
        <v>0</v>
      </c>
    </row>
    <row r="129" spans="1:5" ht="15.75">
      <c r="A129" s="57">
        <v>123</v>
      </c>
      <c r="B129" s="361" t="s">
        <v>140</v>
      </c>
      <c r="C129" s="362"/>
      <c r="D129" s="171">
        <v>3100000099716</v>
      </c>
      <c r="E129" s="147">
        <v>0</v>
      </c>
    </row>
    <row r="130" spans="1:5" ht="15.75">
      <c r="A130" s="57">
        <v>124</v>
      </c>
      <c r="B130" s="361" t="s">
        <v>140</v>
      </c>
      <c r="C130" s="362"/>
      <c r="D130" s="171">
        <v>3100000099816</v>
      </c>
      <c r="E130" s="147">
        <v>0</v>
      </c>
    </row>
    <row r="131" spans="1:5" ht="15.75">
      <c r="A131" s="57">
        <v>125</v>
      </c>
      <c r="B131" s="361" t="s">
        <v>141</v>
      </c>
      <c r="C131" s="362"/>
      <c r="D131" s="171">
        <v>3100000099916</v>
      </c>
      <c r="E131" s="147">
        <v>0</v>
      </c>
    </row>
    <row r="132" spans="1:5" ht="15.75">
      <c r="A132" s="57">
        <v>126</v>
      </c>
      <c r="B132" s="361" t="s">
        <v>140</v>
      </c>
      <c r="C132" s="362"/>
      <c r="D132" s="171">
        <v>3100000100016</v>
      </c>
      <c r="E132" s="147">
        <v>1</v>
      </c>
    </row>
    <row r="133" spans="1:5" ht="15.75">
      <c r="A133" s="57">
        <v>127</v>
      </c>
      <c r="B133" s="361" t="s">
        <v>140</v>
      </c>
      <c r="C133" s="362"/>
      <c r="D133" s="171">
        <v>3100000100116</v>
      </c>
      <c r="E133" s="147">
        <v>1</v>
      </c>
    </row>
    <row r="134" spans="1:5" ht="15.75">
      <c r="A134" s="57">
        <v>128</v>
      </c>
      <c r="B134" s="361" t="s">
        <v>140</v>
      </c>
      <c r="C134" s="362"/>
      <c r="D134" s="171">
        <v>3100000100216</v>
      </c>
      <c r="E134" s="147">
        <v>0</v>
      </c>
    </row>
    <row r="135" spans="1:5" ht="15.75">
      <c r="A135" s="57">
        <v>129</v>
      </c>
      <c r="B135" s="361" t="s">
        <v>140</v>
      </c>
      <c r="C135" s="362"/>
      <c r="D135" s="171">
        <v>3100000100516</v>
      </c>
      <c r="E135" s="147">
        <v>0</v>
      </c>
    </row>
    <row r="136" spans="1:5" ht="15.75">
      <c r="A136" s="57">
        <v>130</v>
      </c>
      <c r="B136" s="361" t="s">
        <v>140</v>
      </c>
      <c r="C136" s="362"/>
      <c r="D136" s="171">
        <v>3100000100616</v>
      </c>
      <c r="E136" s="147">
        <v>0</v>
      </c>
    </row>
    <row r="137" spans="1:5" ht="15.75">
      <c r="A137" s="57">
        <v>131</v>
      </c>
      <c r="B137" s="361" t="s">
        <v>140</v>
      </c>
      <c r="C137" s="362"/>
      <c r="D137" s="171">
        <v>3100000101016</v>
      </c>
      <c r="E137" s="147">
        <v>0</v>
      </c>
    </row>
    <row r="138" spans="1:5" ht="15.75">
      <c r="A138" s="57">
        <v>132</v>
      </c>
      <c r="B138" s="361" t="s">
        <v>140</v>
      </c>
      <c r="C138" s="362"/>
      <c r="D138" s="171">
        <v>3100000101116</v>
      </c>
      <c r="E138" s="147">
        <v>0</v>
      </c>
    </row>
    <row r="139" spans="1:5" ht="15.75">
      <c r="A139" s="57">
        <v>133</v>
      </c>
      <c r="B139" s="361" t="s">
        <v>142</v>
      </c>
      <c r="C139" s="362"/>
      <c r="D139" s="171">
        <v>3100000101216</v>
      </c>
      <c r="E139" s="147">
        <v>0</v>
      </c>
    </row>
    <row r="140" spans="1:5" ht="15.75">
      <c r="A140" s="57">
        <v>134</v>
      </c>
      <c r="B140" s="361" t="s">
        <v>140</v>
      </c>
      <c r="C140" s="362"/>
      <c r="D140" s="171">
        <v>3100000101416</v>
      </c>
      <c r="E140" s="147">
        <v>0</v>
      </c>
    </row>
    <row r="141" spans="1:5" ht="15.75">
      <c r="A141" s="57">
        <v>135</v>
      </c>
      <c r="B141" s="361" t="s">
        <v>140</v>
      </c>
      <c r="C141" s="362"/>
      <c r="D141" s="171">
        <v>3100000101516</v>
      </c>
      <c r="E141" s="147">
        <v>0</v>
      </c>
    </row>
    <row r="142" spans="1:5" ht="15.75">
      <c r="A142" s="57">
        <v>136</v>
      </c>
      <c r="B142" s="361" t="s">
        <v>140</v>
      </c>
      <c r="C142" s="362"/>
      <c r="D142" s="171">
        <v>3100000101616</v>
      </c>
      <c r="E142" s="147">
        <v>0</v>
      </c>
    </row>
    <row r="143" spans="1:5" ht="15.75">
      <c r="A143" s="57">
        <v>137</v>
      </c>
      <c r="B143" s="361" t="s">
        <v>140</v>
      </c>
      <c r="C143" s="362"/>
      <c r="D143" s="171">
        <v>3100000101716</v>
      </c>
      <c r="E143" s="147">
        <v>0</v>
      </c>
    </row>
    <row r="144" spans="1:5" ht="15.75">
      <c r="A144" s="57">
        <v>138</v>
      </c>
      <c r="B144" s="361" t="s">
        <v>140</v>
      </c>
      <c r="C144" s="362"/>
      <c r="D144" s="171">
        <v>3100000101816</v>
      </c>
      <c r="E144" s="147">
        <v>0</v>
      </c>
    </row>
    <row r="145" spans="1:5" ht="15.75">
      <c r="A145" s="57">
        <v>139</v>
      </c>
      <c r="B145" s="361" t="s">
        <v>140</v>
      </c>
      <c r="C145" s="362"/>
      <c r="D145" s="171">
        <v>3100000101916</v>
      </c>
      <c r="E145" s="147">
        <v>0</v>
      </c>
    </row>
    <row r="146" spans="1:5" ht="15.75">
      <c r="A146" s="57">
        <v>140</v>
      </c>
      <c r="B146" s="361" t="s">
        <v>140</v>
      </c>
      <c r="C146" s="362"/>
      <c r="D146" s="171">
        <v>3100000102216</v>
      </c>
      <c r="E146" s="147">
        <v>0</v>
      </c>
    </row>
    <row r="147" spans="1:5" ht="15.75">
      <c r="A147" s="57">
        <v>141</v>
      </c>
      <c r="B147" s="361" t="s">
        <v>150</v>
      </c>
      <c r="C147" s="362"/>
      <c r="D147" s="171">
        <v>3100000102716</v>
      </c>
      <c r="E147" s="147">
        <v>1</v>
      </c>
    </row>
    <row r="148" spans="1:5" ht="15.75">
      <c r="A148" s="57">
        <v>142</v>
      </c>
      <c r="B148" s="361" t="s">
        <v>161</v>
      </c>
      <c r="C148" s="362"/>
      <c r="D148" s="171">
        <v>3100000103316</v>
      </c>
      <c r="E148" s="147">
        <v>2</v>
      </c>
    </row>
    <row r="149" spans="1:5" ht="15.75">
      <c r="A149" s="57">
        <v>143</v>
      </c>
      <c r="B149" s="361" t="s">
        <v>63</v>
      </c>
      <c r="C149" s="362"/>
      <c r="D149" s="171">
        <v>3100000103416</v>
      </c>
      <c r="E149" s="147">
        <v>2</v>
      </c>
    </row>
    <row r="150" spans="1:5" ht="15.75">
      <c r="A150" s="57">
        <v>144</v>
      </c>
      <c r="B150" s="361" t="s">
        <v>157</v>
      </c>
      <c r="C150" s="362"/>
      <c r="D150" s="171">
        <v>3100000103716</v>
      </c>
      <c r="E150" s="147">
        <v>1</v>
      </c>
    </row>
    <row r="151" spans="1:5" ht="15.75">
      <c r="A151" s="57">
        <v>145</v>
      </c>
      <c r="B151" s="361" t="s">
        <v>104</v>
      </c>
      <c r="C151" s="362"/>
      <c r="D151" s="171">
        <v>3100000104216</v>
      </c>
      <c r="E151" s="147">
        <v>2</v>
      </c>
    </row>
    <row r="152" spans="1:5" ht="15.75">
      <c r="A152" s="57">
        <v>146</v>
      </c>
      <c r="B152" s="361" t="s">
        <v>163</v>
      </c>
      <c r="C152" s="362"/>
      <c r="D152" s="171">
        <v>3100000104316</v>
      </c>
      <c r="E152" s="147">
        <v>2</v>
      </c>
    </row>
    <row r="153" spans="1:5" ht="15.75">
      <c r="A153" s="57">
        <v>147</v>
      </c>
      <c r="B153" s="361" t="s">
        <v>68</v>
      </c>
      <c r="C153" s="362"/>
      <c r="D153" s="171">
        <v>3100000104416</v>
      </c>
      <c r="E153" s="147">
        <v>1</v>
      </c>
    </row>
    <row r="154" spans="1:5" ht="15.75">
      <c r="A154" s="57">
        <v>148</v>
      </c>
      <c r="B154" s="361" t="s">
        <v>168</v>
      </c>
      <c r="C154" s="362"/>
      <c r="D154" s="171">
        <v>3100000104816</v>
      </c>
      <c r="E154" s="147">
        <v>1</v>
      </c>
    </row>
    <row r="155" spans="1:5" ht="15.75">
      <c r="A155" s="57">
        <v>149</v>
      </c>
      <c r="B155" s="361" t="s">
        <v>169</v>
      </c>
      <c r="C155" s="362"/>
      <c r="D155" s="171">
        <v>3100000105216</v>
      </c>
      <c r="E155" s="147">
        <v>0</v>
      </c>
    </row>
    <row r="156" spans="1:5" ht="15.75">
      <c r="A156" s="57">
        <v>150</v>
      </c>
      <c r="B156" s="361" t="s">
        <v>127</v>
      </c>
      <c r="C156" s="362"/>
      <c r="D156" s="171">
        <v>3100000105516</v>
      </c>
      <c r="E156" s="147">
        <v>0</v>
      </c>
    </row>
    <row r="157" spans="1:5" ht="15.75">
      <c r="A157" s="57">
        <v>151</v>
      </c>
      <c r="B157" s="361" t="s">
        <v>171</v>
      </c>
      <c r="C157" s="362"/>
      <c r="D157" s="171">
        <v>3100000105716</v>
      </c>
      <c r="E157" s="147">
        <v>1</v>
      </c>
    </row>
    <row r="158" spans="1:5" ht="15.75">
      <c r="A158" s="57">
        <v>152</v>
      </c>
      <c r="B158" s="361" t="s">
        <v>61</v>
      </c>
      <c r="C158" s="362"/>
      <c r="D158" s="171">
        <v>3100000105816</v>
      </c>
      <c r="E158" s="147">
        <v>0</v>
      </c>
    </row>
    <row r="159" spans="1:5" ht="15.75">
      <c r="A159" s="57">
        <v>153</v>
      </c>
      <c r="B159" s="361" t="s">
        <v>173</v>
      </c>
      <c r="C159" s="362"/>
      <c r="D159" s="171">
        <v>3100000106216</v>
      </c>
      <c r="E159" s="147">
        <v>0</v>
      </c>
    </row>
    <row r="160" spans="1:5" ht="15.75">
      <c r="A160" s="57">
        <v>154</v>
      </c>
      <c r="B160" s="361" t="s">
        <v>180</v>
      </c>
      <c r="C160" s="362"/>
      <c r="D160" s="171">
        <v>3100000107016</v>
      </c>
      <c r="E160" s="147">
        <v>0</v>
      </c>
    </row>
    <row r="161" spans="1:5" ht="15.75">
      <c r="A161" s="57">
        <v>155</v>
      </c>
      <c r="B161" s="361" t="s">
        <v>104</v>
      </c>
      <c r="C161" s="362"/>
      <c r="D161" s="171">
        <v>3100000107116</v>
      </c>
      <c r="E161" s="147">
        <v>0</v>
      </c>
    </row>
    <row r="162" spans="1:5" ht="15.75">
      <c r="A162" s="57">
        <v>156</v>
      </c>
      <c r="B162" s="361" t="s">
        <v>104</v>
      </c>
      <c r="C162" s="362"/>
      <c r="D162" s="171">
        <v>3100000107216</v>
      </c>
      <c r="E162" s="147">
        <v>0</v>
      </c>
    </row>
    <row r="163" spans="1:5" ht="15.75">
      <c r="A163" s="57">
        <v>157</v>
      </c>
      <c r="B163" s="361" t="s">
        <v>181</v>
      </c>
      <c r="C163" s="362"/>
      <c r="D163" s="171">
        <v>3100000107316</v>
      </c>
      <c r="E163" s="147">
        <v>0</v>
      </c>
    </row>
    <row r="164" spans="1:5" ht="15.75">
      <c r="A164" s="57">
        <v>158</v>
      </c>
      <c r="B164" s="361" t="s">
        <v>182</v>
      </c>
      <c r="C164" s="362"/>
      <c r="D164" s="171">
        <v>3100000107416</v>
      </c>
      <c r="E164" s="147">
        <v>0</v>
      </c>
    </row>
    <row r="165" spans="1:5" ht="15.75">
      <c r="A165" s="57">
        <v>159</v>
      </c>
      <c r="B165" s="361" t="s">
        <v>183</v>
      </c>
      <c r="C165" s="362"/>
      <c r="D165" s="171">
        <v>3100000107516</v>
      </c>
      <c r="E165" s="147">
        <v>0</v>
      </c>
    </row>
    <row r="166" spans="1:5" ht="15.75">
      <c r="A166" s="57">
        <v>160</v>
      </c>
      <c r="B166" s="361" t="s">
        <v>192</v>
      </c>
      <c r="C166" s="362"/>
      <c r="D166" s="171">
        <v>3100000107616</v>
      </c>
      <c r="E166" s="147">
        <v>3</v>
      </c>
    </row>
    <row r="167" spans="1:5" ht="15.75">
      <c r="A167" s="57">
        <v>161</v>
      </c>
      <c r="B167" s="361" t="s">
        <v>104</v>
      </c>
      <c r="C167" s="362"/>
      <c r="D167" s="171">
        <v>3100000107816</v>
      </c>
      <c r="E167" s="147">
        <v>0</v>
      </c>
    </row>
    <row r="168" spans="1:5" ht="15.75">
      <c r="A168" s="57">
        <v>162</v>
      </c>
      <c r="B168" s="361" t="s">
        <v>189</v>
      </c>
      <c r="C168" s="362"/>
      <c r="D168" s="171">
        <v>3100000108416</v>
      </c>
      <c r="E168" s="147">
        <v>0</v>
      </c>
    </row>
    <row r="169" spans="1:5" ht="15.75">
      <c r="A169" s="57">
        <v>163</v>
      </c>
      <c r="B169" s="361" t="s">
        <v>190</v>
      </c>
      <c r="C169" s="362"/>
      <c r="D169" s="171">
        <v>3100000108516</v>
      </c>
      <c r="E169" s="147">
        <v>0</v>
      </c>
    </row>
    <row r="170" spans="1:5" ht="15.75">
      <c r="A170" s="57">
        <v>164</v>
      </c>
      <c r="B170" s="361" t="s">
        <v>191</v>
      </c>
      <c r="C170" s="362"/>
      <c r="D170" s="171">
        <v>3100000108816</v>
      </c>
      <c r="E170" s="147">
        <v>0</v>
      </c>
    </row>
    <row r="171" spans="1:5" ht="15.75">
      <c r="A171" s="57">
        <v>165</v>
      </c>
      <c r="B171" s="361" t="s">
        <v>183</v>
      </c>
      <c r="C171" s="362"/>
      <c r="D171" s="171">
        <v>3100000109016</v>
      </c>
      <c r="E171" s="147">
        <v>0</v>
      </c>
    </row>
    <row r="172" spans="1:5" ht="15.75">
      <c r="A172" s="57">
        <v>166</v>
      </c>
      <c r="B172" s="361" t="s">
        <v>183</v>
      </c>
      <c r="C172" s="362"/>
      <c r="D172" s="171">
        <v>3100000109116</v>
      </c>
      <c r="E172" s="147">
        <v>0</v>
      </c>
    </row>
    <row r="173" spans="1:5" ht="15.75">
      <c r="A173" s="57">
        <v>167</v>
      </c>
      <c r="B173" s="361" t="s">
        <v>193</v>
      </c>
      <c r="C173" s="362"/>
      <c r="D173" s="171">
        <v>3100000112916</v>
      </c>
      <c r="E173" s="147">
        <v>1</v>
      </c>
    </row>
    <row r="174" spans="1:5" ht="15.75">
      <c r="A174" s="57">
        <v>168</v>
      </c>
      <c r="B174" s="361" t="s">
        <v>193</v>
      </c>
      <c r="C174" s="362"/>
      <c r="D174" s="171">
        <v>3100000113016</v>
      </c>
      <c r="E174" s="147">
        <v>1</v>
      </c>
    </row>
    <row r="175" spans="1:5" ht="15.75">
      <c r="A175" s="57">
        <v>169</v>
      </c>
      <c r="B175" s="361" t="s">
        <v>193</v>
      </c>
      <c r="C175" s="362"/>
      <c r="D175" s="171">
        <v>3100000113116</v>
      </c>
      <c r="E175" s="147">
        <v>1</v>
      </c>
    </row>
    <row r="176" spans="1:5" ht="15.75">
      <c r="A176" s="57">
        <v>170</v>
      </c>
      <c r="B176" s="361" t="s">
        <v>193</v>
      </c>
      <c r="C176" s="362"/>
      <c r="D176" s="171">
        <v>3100000113216</v>
      </c>
      <c r="E176" s="147">
        <v>1</v>
      </c>
    </row>
    <row r="177" spans="1:5" ht="15.75">
      <c r="A177" s="57">
        <v>171</v>
      </c>
      <c r="B177" s="361" t="s">
        <v>223</v>
      </c>
      <c r="C177" s="362"/>
      <c r="D177" s="171">
        <v>3100000114616</v>
      </c>
      <c r="E177" s="147">
        <v>0</v>
      </c>
    </row>
    <row r="178" spans="1:5" ht="15.75">
      <c r="A178" s="57">
        <v>172</v>
      </c>
      <c r="B178" s="361" t="s">
        <v>127</v>
      </c>
      <c r="C178" s="362"/>
      <c r="D178" s="171">
        <v>3100000114816</v>
      </c>
      <c r="E178" s="147">
        <v>1</v>
      </c>
    </row>
    <row r="179" spans="1:5" ht="15.75">
      <c r="A179" s="57">
        <v>173</v>
      </c>
      <c r="B179" s="361" t="s">
        <v>224</v>
      </c>
      <c r="C179" s="362"/>
      <c r="D179" s="171">
        <v>3100000115016</v>
      </c>
      <c r="E179" s="147">
        <v>0</v>
      </c>
    </row>
    <row r="180" spans="1:5" ht="15.75">
      <c r="A180" s="57">
        <v>174</v>
      </c>
      <c r="B180" s="361" t="s">
        <v>224</v>
      </c>
      <c r="C180" s="362"/>
      <c r="D180" s="171">
        <v>3100000115116</v>
      </c>
      <c r="E180" s="147">
        <v>0</v>
      </c>
    </row>
    <row r="181" spans="1:5" ht="15.75">
      <c r="A181" s="57">
        <v>175</v>
      </c>
      <c r="B181" s="361" t="s">
        <v>225</v>
      </c>
      <c r="C181" s="362"/>
      <c r="D181" s="171">
        <v>3100000115916</v>
      </c>
      <c r="E181" s="147">
        <v>0</v>
      </c>
    </row>
    <row r="182" spans="1:5" ht="15.75">
      <c r="A182" s="57">
        <v>176</v>
      </c>
      <c r="B182" s="361" t="s">
        <v>226</v>
      </c>
      <c r="C182" s="362"/>
      <c r="D182" s="171">
        <v>3100000116016</v>
      </c>
      <c r="E182" s="147">
        <v>0</v>
      </c>
    </row>
    <row r="183" spans="1:5" ht="27" customHeight="1">
      <c r="A183" s="57">
        <v>177</v>
      </c>
      <c r="B183" s="368" t="s">
        <v>233</v>
      </c>
      <c r="C183" s="369"/>
      <c r="D183" s="176">
        <v>3100000116116</v>
      </c>
      <c r="E183" s="147">
        <v>0</v>
      </c>
    </row>
    <row r="184" spans="1:5" ht="15.75">
      <c r="A184" s="57">
        <v>178</v>
      </c>
      <c r="B184" s="361" t="s">
        <v>240</v>
      </c>
      <c r="C184" s="362"/>
      <c r="D184" s="171">
        <v>3100000117216</v>
      </c>
      <c r="E184" s="147">
        <v>0</v>
      </c>
    </row>
    <row r="185" spans="1:5" ht="15.75">
      <c r="A185" s="57">
        <v>179</v>
      </c>
      <c r="B185" s="361" t="s">
        <v>226</v>
      </c>
      <c r="C185" s="362"/>
      <c r="D185" s="171">
        <v>3100000117316</v>
      </c>
      <c r="E185" s="147">
        <v>0</v>
      </c>
    </row>
    <row r="186" spans="1:5" ht="15.75">
      <c r="A186" s="57">
        <v>180</v>
      </c>
      <c r="B186" s="361" t="s">
        <v>225</v>
      </c>
      <c r="C186" s="362"/>
      <c r="D186" s="171">
        <v>3100000117516</v>
      </c>
      <c r="E186" s="147">
        <v>0</v>
      </c>
    </row>
    <row r="187" spans="1:5" ht="15.75">
      <c r="A187" s="57">
        <v>181</v>
      </c>
      <c r="B187" s="361" t="s">
        <v>226</v>
      </c>
      <c r="C187" s="362"/>
      <c r="D187" s="171">
        <v>3100000117616</v>
      </c>
      <c r="E187" s="147">
        <v>0</v>
      </c>
    </row>
    <row r="188" spans="1:5" ht="15.75">
      <c r="A188" s="57">
        <v>182</v>
      </c>
      <c r="B188" s="361" t="s">
        <v>89</v>
      </c>
      <c r="C188" s="362"/>
      <c r="D188" s="171">
        <v>3100000117816</v>
      </c>
      <c r="E188" s="147">
        <v>0</v>
      </c>
    </row>
    <row r="189" spans="1:5" ht="15.75">
      <c r="A189" s="57">
        <v>183</v>
      </c>
      <c r="B189" s="361" t="s">
        <v>89</v>
      </c>
      <c r="C189" s="362"/>
      <c r="D189" s="171">
        <v>3100000118516</v>
      </c>
      <c r="E189" s="147">
        <v>0</v>
      </c>
    </row>
    <row r="190" spans="1:5" ht="15.75">
      <c r="A190" s="57">
        <v>184</v>
      </c>
      <c r="B190" s="361" t="s">
        <v>251</v>
      </c>
      <c r="C190" s="362"/>
      <c r="D190" s="171">
        <v>3100000118716</v>
      </c>
      <c r="E190" s="147">
        <v>0</v>
      </c>
    </row>
    <row r="191" spans="1:5" ht="15.75">
      <c r="A191" s="57">
        <v>185</v>
      </c>
      <c r="B191" s="361" t="s">
        <v>255</v>
      </c>
      <c r="C191" s="362"/>
      <c r="D191" s="171">
        <v>3100000119216</v>
      </c>
      <c r="E191" s="147">
        <v>0</v>
      </c>
    </row>
    <row r="192" spans="1:5" ht="15.75">
      <c r="A192" s="57">
        <v>186</v>
      </c>
      <c r="B192" s="361" t="s">
        <v>127</v>
      </c>
      <c r="C192" s="362"/>
      <c r="D192" s="171">
        <v>3100000119316</v>
      </c>
      <c r="E192" s="147">
        <v>0</v>
      </c>
    </row>
    <row r="193" spans="1:5" ht="15.75">
      <c r="A193" s="57">
        <v>187</v>
      </c>
      <c r="B193" s="361" t="s">
        <v>256</v>
      </c>
      <c r="C193" s="362"/>
      <c r="D193" s="171">
        <v>3100000119516</v>
      </c>
      <c r="E193" s="147">
        <v>0</v>
      </c>
    </row>
    <row r="194" spans="1:5" ht="15.75">
      <c r="A194" s="57">
        <v>188</v>
      </c>
      <c r="B194" s="361" t="s">
        <v>257</v>
      </c>
      <c r="C194" s="362"/>
      <c r="D194" s="171">
        <v>3100000119616</v>
      </c>
      <c r="E194" s="147">
        <v>1</v>
      </c>
    </row>
    <row r="195" spans="1:5" ht="15.75">
      <c r="A195" s="57">
        <v>189</v>
      </c>
      <c r="B195" s="361" t="s">
        <v>258</v>
      </c>
      <c r="C195" s="362"/>
      <c r="D195" s="171">
        <v>3100000119716</v>
      </c>
      <c r="E195" s="147">
        <v>1</v>
      </c>
    </row>
    <row r="196" spans="1:5" ht="15.75">
      <c r="A196" s="57">
        <v>190</v>
      </c>
      <c r="B196" s="361" t="s">
        <v>90</v>
      </c>
      <c r="C196" s="362"/>
      <c r="D196" s="171">
        <v>3100000119816</v>
      </c>
      <c r="E196" s="147">
        <v>0</v>
      </c>
    </row>
    <row r="197" spans="1:5" ht="15.75">
      <c r="A197" s="57">
        <v>191</v>
      </c>
      <c r="B197" s="361" t="s">
        <v>259</v>
      </c>
      <c r="C197" s="362"/>
      <c r="D197" s="171">
        <v>3100000119916</v>
      </c>
      <c r="E197" s="147">
        <v>0</v>
      </c>
    </row>
    <row r="198" spans="1:5" ht="15.75">
      <c r="A198" s="57">
        <v>192</v>
      </c>
      <c r="B198" s="361" t="s">
        <v>106</v>
      </c>
      <c r="C198" s="362"/>
      <c r="D198" s="171">
        <v>3100000120016</v>
      </c>
      <c r="E198" s="147">
        <v>1</v>
      </c>
    </row>
    <row r="199" spans="1:5" ht="15.75">
      <c r="A199" s="57">
        <v>193</v>
      </c>
      <c r="B199" s="361" t="s">
        <v>260</v>
      </c>
      <c r="C199" s="362"/>
      <c r="D199" s="171">
        <v>3100000120116</v>
      </c>
      <c r="E199" s="147">
        <v>1</v>
      </c>
    </row>
    <row r="200" spans="1:5" ht="15.75">
      <c r="A200" s="57">
        <v>194</v>
      </c>
      <c r="B200" s="361" t="s">
        <v>64</v>
      </c>
      <c r="C200" s="362"/>
      <c r="D200" s="171">
        <v>3100000120316</v>
      </c>
      <c r="E200" s="147">
        <v>0</v>
      </c>
    </row>
    <row r="201" spans="1:5" ht="15.75">
      <c r="A201" s="57">
        <v>195</v>
      </c>
      <c r="B201" s="361" t="s">
        <v>261</v>
      </c>
      <c r="C201" s="362"/>
      <c r="D201" s="171">
        <v>3100000120516</v>
      </c>
      <c r="E201" s="147">
        <v>0</v>
      </c>
    </row>
    <row r="202" spans="1:5" ht="15.75">
      <c r="A202" s="57">
        <v>196</v>
      </c>
      <c r="B202" s="361" t="s">
        <v>262</v>
      </c>
      <c r="C202" s="362"/>
      <c r="D202" s="171">
        <v>3100000120616</v>
      </c>
      <c r="E202" s="147">
        <v>0</v>
      </c>
    </row>
    <row r="203" spans="1:5" ht="15.75">
      <c r="A203" s="57">
        <v>197</v>
      </c>
      <c r="B203" s="361" t="s">
        <v>127</v>
      </c>
      <c r="C203" s="362"/>
      <c r="D203" s="171">
        <v>3100000120816</v>
      </c>
      <c r="E203" s="147">
        <v>0</v>
      </c>
    </row>
    <row r="204" spans="1:5" ht="15.75">
      <c r="A204" s="57">
        <v>198</v>
      </c>
      <c r="B204" s="361" t="s">
        <v>263</v>
      </c>
      <c r="C204" s="362"/>
      <c r="D204" s="171">
        <v>3100000121016</v>
      </c>
      <c r="E204" s="147">
        <v>0</v>
      </c>
    </row>
    <row r="205" spans="1:5" ht="15.75">
      <c r="A205" s="57">
        <v>199</v>
      </c>
      <c r="B205" s="361" t="s">
        <v>193</v>
      </c>
      <c r="C205" s="362"/>
      <c r="D205" s="171">
        <v>3100000121216</v>
      </c>
      <c r="E205" s="147">
        <v>1</v>
      </c>
    </row>
    <row r="206" spans="1:5" ht="15.75">
      <c r="A206" s="57">
        <v>200</v>
      </c>
      <c r="B206" s="361" t="s">
        <v>277</v>
      </c>
      <c r="C206" s="362"/>
      <c r="D206" s="171">
        <v>3100000121416</v>
      </c>
      <c r="E206" s="147">
        <v>3</v>
      </c>
    </row>
    <row r="207" spans="1:5" ht="15.75">
      <c r="A207" s="57">
        <v>201</v>
      </c>
      <c r="B207" s="361" t="s">
        <v>264</v>
      </c>
      <c r="C207" s="362"/>
      <c r="D207" s="171">
        <v>3100000121516</v>
      </c>
      <c r="E207" s="147">
        <v>0</v>
      </c>
    </row>
    <row r="208" spans="1:5" ht="15.75">
      <c r="A208" s="57">
        <v>202</v>
      </c>
      <c r="B208" s="361" t="s">
        <v>264</v>
      </c>
      <c r="C208" s="362"/>
      <c r="D208" s="171">
        <v>3100000121616</v>
      </c>
      <c r="E208" s="147">
        <v>0</v>
      </c>
    </row>
    <row r="209" spans="1:5" ht="15.75">
      <c r="A209" s="57">
        <v>203</v>
      </c>
      <c r="B209" s="361" t="s">
        <v>264</v>
      </c>
      <c r="C209" s="362"/>
      <c r="D209" s="171">
        <v>3100000121716</v>
      </c>
      <c r="E209" s="147">
        <v>0</v>
      </c>
    </row>
    <row r="210" spans="1:5" ht="15.75">
      <c r="A210" s="57">
        <v>204</v>
      </c>
      <c r="B210" s="361" t="s">
        <v>264</v>
      </c>
      <c r="C210" s="362"/>
      <c r="D210" s="171">
        <v>3100000121816</v>
      </c>
      <c r="E210" s="147">
        <v>0</v>
      </c>
    </row>
    <row r="211" spans="1:5" ht="15.75">
      <c r="A211" s="57">
        <v>205</v>
      </c>
      <c r="B211" s="361" t="s">
        <v>265</v>
      </c>
      <c r="C211" s="362"/>
      <c r="D211" s="171">
        <v>3100000121916</v>
      </c>
      <c r="E211" s="147">
        <v>0</v>
      </c>
    </row>
    <row r="212" spans="1:5" ht="15.75">
      <c r="A212" s="57">
        <v>206</v>
      </c>
      <c r="B212" s="361" t="s">
        <v>265</v>
      </c>
      <c r="C212" s="362"/>
      <c r="D212" s="171">
        <v>3100000122016</v>
      </c>
      <c r="E212" s="147">
        <v>0</v>
      </c>
    </row>
    <row r="213" spans="1:5" ht="15.75">
      <c r="A213" s="57">
        <v>207</v>
      </c>
      <c r="B213" s="361" t="s">
        <v>63</v>
      </c>
      <c r="C213" s="362"/>
      <c r="D213" s="171">
        <v>3100000122116</v>
      </c>
      <c r="E213" s="147">
        <v>0</v>
      </c>
    </row>
    <row r="214" spans="1:5" ht="15.75">
      <c r="A214" s="57">
        <v>208</v>
      </c>
      <c r="B214" s="361" t="s">
        <v>63</v>
      </c>
      <c r="C214" s="362"/>
      <c r="D214" s="171">
        <v>3100000122216</v>
      </c>
      <c r="E214" s="147">
        <v>0</v>
      </c>
    </row>
    <row r="215" spans="1:5" ht="15.75">
      <c r="A215" s="57">
        <v>209</v>
      </c>
      <c r="B215" s="361" t="s">
        <v>266</v>
      </c>
      <c r="C215" s="362"/>
      <c r="D215" s="171">
        <v>3100000122516</v>
      </c>
      <c r="E215" s="147">
        <v>0</v>
      </c>
    </row>
    <row r="216" spans="1:5" ht="15.75">
      <c r="A216" s="57">
        <v>210</v>
      </c>
      <c r="B216" s="361" t="s">
        <v>256</v>
      </c>
      <c r="C216" s="362"/>
      <c r="D216" s="171">
        <v>3100000122616</v>
      </c>
      <c r="E216" s="147">
        <v>0</v>
      </c>
    </row>
    <row r="217" spans="1:5" ht="15.75">
      <c r="A217" s="57">
        <v>211</v>
      </c>
      <c r="B217" s="361" t="s">
        <v>256</v>
      </c>
      <c r="C217" s="362"/>
      <c r="D217" s="171">
        <v>3100000122716</v>
      </c>
      <c r="E217" s="147">
        <v>0</v>
      </c>
    </row>
    <row r="218" spans="1:5" ht="15.75">
      <c r="A218" s="57">
        <v>212</v>
      </c>
      <c r="B218" s="361" t="s">
        <v>256</v>
      </c>
      <c r="C218" s="362"/>
      <c r="D218" s="171">
        <v>3100000122816</v>
      </c>
      <c r="E218" s="147">
        <v>0</v>
      </c>
    </row>
    <row r="219" spans="1:5" ht="15.75">
      <c r="A219" s="57">
        <v>213</v>
      </c>
      <c r="B219" s="361" t="s">
        <v>256</v>
      </c>
      <c r="C219" s="362"/>
      <c r="D219" s="171">
        <v>3100000122916</v>
      </c>
      <c r="E219" s="147">
        <v>0</v>
      </c>
    </row>
    <row r="220" spans="1:5" ht="15.75">
      <c r="A220" s="57">
        <v>214</v>
      </c>
      <c r="B220" s="361" t="s">
        <v>267</v>
      </c>
      <c r="C220" s="362"/>
      <c r="D220" s="171">
        <v>3100000123016</v>
      </c>
      <c r="E220" s="147">
        <v>0</v>
      </c>
    </row>
    <row r="221" spans="1:5" ht="15.75">
      <c r="A221" s="57">
        <v>215</v>
      </c>
      <c r="B221" s="361" t="s">
        <v>267</v>
      </c>
      <c r="C221" s="362"/>
      <c r="D221" s="171">
        <v>3100000123116</v>
      </c>
      <c r="E221" s="147">
        <v>0</v>
      </c>
    </row>
    <row r="222" spans="1:5" ht="15.75">
      <c r="A222" s="57">
        <v>216</v>
      </c>
      <c r="B222" s="361" t="s">
        <v>127</v>
      </c>
      <c r="C222" s="362"/>
      <c r="D222" s="171">
        <v>3100000123216</v>
      </c>
      <c r="E222" s="147">
        <v>0</v>
      </c>
    </row>
    <row r="223" spans="1:5" ht="15.75">
      <c r="A223" s="57">
        <v>217</v>
      </c>
      <c r="B223" s="361" t="s">
        <v>281</v>
      </c>
      <c r="C223" s="362"/>
      <c r="D223" s="171">
        <v>3100000123616</v>
      </c>
      <c r="E223" s="147">
        <v>1</v>
      </c>
    </row>
    <row r="224" spans="1:5" ht="15.75">
      <c r="A224" s="57">
        <v>218</v>
      </c>
      <c r="B224" s="361" t="s">
        <v>282</v>
      </c>
      <c r="C224" s="362"/>
      <c r="D224" s="171">
        <v>3100000123716</v>
      </c>
      <c r="E224" s="147">
        <v>1</v>
      </c>
    </row>
    <row r="225" spans="1:5" ht="15.75">
      <c r="A225" s="57">
        <v>219</v>
      </c>
      <c r="B225" s="361" t="s">
        <v>283</v>
      </c>
      <c r="C225" s="362"/>
      <c r="D225" s="171">
        <v>3100000123816</v>
      </c>
      <c r="E225" s="147">
        <v>1</v>
      </c>
    </row>
    <row r="226" spans="1:5" ht="15.75">
      <c r="A226" s="57">
        <v>220</v>
      </c>
      <c r="B226" s="361" t="s">
        <v>284</v>
      </c>
      <c r="C226" s="362"/>
      <c r="D226" s="171">
        <v>3100000123916</v>
      </c>
      <c r="E226" s="147">
        <v>1</v>
      </c>
    </row>
    <row r="227" spans="1:5" ht="15.75">
      <c r="A227" s="57">
        <v>221</v>
      </c>
      <c r="B227" s="361" t="s">
        <v>285</v>
      </c>
      <c r="C227" s="362"/>
      <c r="D227" s="171">
        <v>3100000124016</v>
      </c>
      <c r="E227" s="147">
        <v>0</v>
      </c>
    </row>
    <row r="228" spans="1:5" ht="15.75">
      <c r="A228" s="57">
        <v>222</v>
      </c>
      <c r="B228" s="361" t="s">
        <v>291</v>
      </c>
      <c r="C228" s="362"/>
      <c r="D228" s="171">
        <v>3100000124116</v>
      </c>
      <c r="E228" s="147">
        <v>0</v>
      </c>
    </row>
    <row r="229" spans="1:5" ht="15.75">
      <c r="A229" s="57">
        <v>223</v>
      </c>
      <c r="B229" s="361" t="s">
        <v>292</v>
      </c>
      <c r="C229" s="362"/>
      <c r="D229" s="171">
        <v>3100000124216</v>
      </c>
      <c r="E229" s="147">
        <v>0</v>
      </c>
    </row>
    <row r="230" spans="1:5" ht="15.75">
      <c r="A230" s="57">
        <v>224</v>
      </c>
      <c r="B230" s="361" t="s">
        <v>293</v>
      </c>
      <c r="C230" s="362"/>
      <c r="D230" s="171">
        <v>3100000124416</v>
      </c>
      <c r="E230" s="147">
        <v>0</v>
      </c>
    </row>
    <row r="231" spans="1:5" ht="15.75">
      <c r="A231" s="57">
        <v>225</v>
      </c>
      <c r="B231" s="361" t="s">
        <v>294</v>
      </c>
      <c r="C231" s="362"/>
      <c r="D231" s="171">
        <v>3100000124516</v>
      </c>
      <c r="E231" s="147">
        <v>0</v>
      </c>
    </row>
    <row r="232" spans="1:5" ht="15.75">
      <c r="A232" s="57">
        <v>226</v>
      </c>
      <c r="B232" s="361" t="s">
        <v>295</v>
      </c>
      <c r="C232" s="362"/>
      <c r="D232" s="171">
        <v>3100000124716</v>
      </c>
      <c r="E232" s="147">
        <v>1</v>
      </c>
    </row>
    <row r="233" spans="1:5" ht="15.75">
      <c r="A233" s="57">
        <v>227</v>
      </c>
      <c r="B233" s="361" t="s">
        <v>127</v>
      </c>
      <c r="C233" s="362"/>
      <c r="D233" s="171">
        <v>3100000125316</v>
      </c>
      <c r="E233" s="147">
        <v>0</v>
      </c>
    </row>
    <row r="234" spans="1:5" ht="15.75">
      <c r="A234" s="57">
        <v>228</v>
      </c>
      <c r="B234" s="361" t="s">
        <v>296</v>
      </c>
      <c r="C234" s="362"/>
      <c r="D234" s="171">
        <v>3100000125516</v>
      </c>
      <c r="E234" s="147">
        <v>0</v>
      </c>
    </row>
    <row r="235" spans="1:5" ht="15.75">
      <c r="A235" s="57">
        <v>229</v>
      </c>
      <c r="B235" s="361" t="s">
        <v>297</v>
      </c>
      <c r="C235" s="362"/>
      <c r="D235" s="171">
        <v>3100000125616</v>
      </c>
      <c r="E235" s="147">
        <v>0</v>
      </c>
    </row>
    <row r="236" spans="1:5" ht="15.75">
      <c r="A236" s="57">
        <v>230</v>
      </c>
      <c r="B236" s="361" t="s">
        <v>298</v>
      </c>
      <c r="C236" s="362"/>
      <c r="D236" s="171">
        <v>3100000125716</v>
      </c>
      <c r="E236" s="147">
        <v>0</v>
      </c>
    </row>
    <row r="237" spans="1:5" ht="15.75">
      <c r="A237" s="57">
        <v>231</v>
      </c>
      <c r="B237" s="361" t="s">
        <v>299</v>
      </c>
      <c r="C237" s="362"/>
      <c r="D237" s="171">
        <v>3100000125816</v>
      </c>
      <c r="E237" s="147">
        <v>0</v>
      </c>
    </row>
    <row r="238" spans="1:5" ht="15.75">
      <c r="A238" s="57">
        <v>232</v>
      </c>
      <c r="B238" s="361" t="s">
        <v>300</v>
      </c>
      <c r="C238" s="362"/>
      <c r="D238" s="171">
        <v>3100000126116</v>
      </c>
      <c r="E238" s="147">
        <v>0</v>
      </c>
    </row>
    <row r="239" spans="1:5" ht="15.75">
      <c r="A239" s="57">
        <v>233</v>
      </c>
      <c r="B239" s="361" t="s">
        <v>301</v>
      </c>
      <c r="C239" s="362"/>
      <c r="D239" s="171">
        <v>3100000126316</v>
      </c>
      <c r="E239" s="147">
        <v>1</v>
      </c>
    </row>
    <row r="240" spans="1:5" ht="15.75">
      <c r="A240" s="57">
        <v>234</v>
      </c>
      <c r="B240" s="361" t="s">
        <v>193</v>
      </c>
      <c r="C240" s="362"/>
      <c r="D240" s="171">
        <v>3100000126716</v>
      </c>
      <c r="E240" s="147">
        <v>0</v>
      </c>
    </row>
    <row r="241" spans="1:5" ht="15.75">
      <c r="A241" s="57">
        <v>235</v>
      </c>
      <c r="B241" s="361" t="s">
        <v>193</v>
      </c>
      <c r="C241" s="362"/>
      <c r="D241" s="171">
        <v>3100000126816</v>
      </c>
      <c r="E241" s="147">
        <v>0</v>
      </c>
    </row>
    <row r="242" spans="1:5" ht="15.75">
      <c r="A242" s="57">
        <v>236</v>
      </c>
      <c r="B242" s="361" t="s">
        <v>61</v>
      </c>
      <c r="C242" s="362"/>
      <c r="D242" s="171">
        <v>3100000127216</v>
      </c>
      <c r="E242" s="147">
        <v>0</v>
      </c>
    </row>
    <row r="243" spans="1:5" ht="15.75">
      <c r="A243" s="57">
        <v>237</v>
      </c>
      <c r="B243" s="361" t="s">
        <v>297</v>
      </c>
      <c r="C243" s="362"/>
      <c r="D243" s="171">
        <v>3100000127316</v>
      </c>
      <c r="E243" s="147">
        <v>0</v>
      </c>
    </row>
    <row r="244" spans="1:5" ht="15.75">
      <c r="A244" s="57">
        <v>238</v>
      </c>
      <c r="B244" s="361" t="s">
        <v>226</v>
      </c>
      <c r="C244" s="362"/>
      <c r="D244" s="171">
        <v>3100000127816</v>
      </c>
      <c r="E244" s="147">
        <v>0</v>
      </c>
    </row>
    <row r="245" spans="1:5" ht="15.75">
      <c r="A245" s="57">
        <v>239</v>
      </c>
      <c r="B245" s="361" t="s">
        <v>262</v>
      </c>
      <c r="C245" s="362"/>
      <c r="D245" s="171">
        <v>3100000128216</v>
      </c>
      <c r="E245" s="147">
        <v>0</v>
      </c>
    </row>
    <row r="246" spans="1:5" ht="15.75">
      <c r="A246" s="57">
        <v>240</v>
      </c>
      <c r="B246" s="361" t="s">
        <v>305</v>
      </c>
      <c r="C246" s="362"/>
      <c r="D246" s="171">
        <v>3100000128316</v>
      </c>
      <c r="E246" s="147">
        <v>0</v>
      </c>
    </row>
    <row r="247" spans="1:5" ht="15.75">
      <c r="A247" s="57">
        <v>241</v>
      </c>
      <c r="B247" s="361" t="s">
        <v>306</v>
      </c>
      <c r="C247" s="362"/>
      <c r="D247" s="171">
        <v>3100000129616</v>
      </c>
      <c r="E247" s="147">
        <v>0</v>
      </c>
    </row>
    <row r="248" spans="1:5" ht="15.75">
      <c r="A248" s="57">
        <v>242</v>
      </c>
      <c r="B248" s="361" t="s">
        <v>191</v>
      </c>
      <c r="C248" s="362"/>
      <c r="D248" s="171">
        <v>3100000129816</v>
      </c>
      <c r="E248" s="147">
        <v>0</v>
      </c>
    </row>
    <row r="249" spans="1:5" ht="15.75">
      <c r="A249" s="57">
        <v>243</v>
      </c>
      <c r="B249" s="361" t="s">
        <v>191</v>
      </c>
      <c r="C249" s="362"/>
      <c r="D249" s="171">
        <v>3100000130016</v>
      </c>
      <c r="E249" s="147">
        <v>0</v>
      </c>
    </row>
    <row r="250" spans="1:5" ht="15.75">
      <c r="A250" s="57">
        <v>244</v>
      </c>
      <c r="B250" s="361" t="s">
        <v>191</v>
      </c>
      <c r="C250" s="362"/>
      <c r="D250" s="171">
        <v>3100000130116</v>
      </c>
      <c r="E250" s="147">
        <v>0</v>
      </c>
    </row>
    <row r="251" spans="1:5" ht="15.75">
      <c r="A251" s="57">
        <v>245</v>
      </c>
      <c r="B251" s="361" t="s">
        <v>299</v>
      </c>
      <c r="C251" s="362"/>
      <c r="D251" s="171">
        <v>3100000131116</v>
      </c>
      <c r="E251" s="147">
        <v>0</v>
      </c>
    </row>
    <row r="252" spans="1:5" ht="15.75">
      <c r="A252" s="57">
        <v>246</v>
      </c>
      <c r="B252" s="361" t="s">
        <v>299</v>
      </c>
      <c r="C252" s="362"/>
      <c r="D252" s="171">
        <v>3100000131216</v>
      </c>
      <c r="E252" s="147">
        <v>0</v>
      </c>
    </row>
    <row r="253" spans="1:5" ht="15.75">
      <c r="A253" s="57">
        <v>247</v>
      </c>
      <c r="B253" s="361" t="s">
        <v>332</v>
      </c>
      <c r="C253" s="362"/>
      <c r="D253" s="171">
        <v>3100000131516</v>
      </c>
      <c r="E253" s="147">
        <v>0</v>
      </c>
    </row>
    <row r="254" spans="1:5" ht="15.75">
      <c r="A254" s="57">
        <v>248</v>
      </c>
      <c r="B254" s="361" t="s">
        <v>191</v>
      </c>
      <c r="C254" s="362"/>
      <c r="D254" s="171">
        <v>3100000131816</v>
      </c>
      <c r="E254" s="147">
        <v>0</v>
      </c>
    </row>
    <row r="255" spans="1:5" ht="15.75">
      <c r="A255" s="57">
        <v>249</v>
      </c>
      <c r="B255" s="361" t="s">
        <v>307</v>
      </c>
      <c r="C255" s="362"/>
      <c r="D255" s="171">
        <v>3100000132216</v>
      </c>
      <c r="E255" s="147">
        <v>0</v>
      </c>
    </row>
    <row r="256" spans="1:5" ht="15.75">
      <c r="A256" s="57">
        <v>250</v>
      </c>
      <c r="B256" s="361" t="s">
        <v>336</v>
      </c>
      <c r="C256" s="362"/>
      <c r="D256" s="171">
        <v>3100000132316</v>
      </c>
      <c r="E256" s="147">
        <v>0</v>
      </c>
    </row>
    <row r="257" spans="1:5" ht="15.75">
      <c r="A257" s="57">
        <v>251</v>
      </c>
      <c r="B257" s="361" t="s">
        <v>256</v>
      </c>
      <c r="C257" s="362"/>
      <c r="D257" s="171">
        <v>3100000132516</v>
      </c>
      <c r="E257" s="147">
        <v>0</v>
      </c>
    </row>
    <row r="258" spans="1:5" ht="15.75">
      <c r="A258" s="57">
        <v>252</v>
      </c>
      <c r="B258" s="361" t="s">
        <v>243</v>
      </c>
      <c r="C258" s="362"/>
      <c r="D258" s="171">
        <v>3100000133216</v>
      </c>
      <c r="E258" s="147">
        <v>0</v>
      </c>
    </row>
    <row r="259" spans="1:5" ht="15.75">
      <c r="A259" s="57">
        <v>253</v>
      </c>
      <c r="B259" s="361" t="s">
        <v>262</v>
      </c>
      <c r="C259" s="362"/>
      <c r="D259" s="171">
        <v>3100000133416</v>
      </c>
      <c r="E259" s="147">
        <v>0</v>
      </c>
    </row>
    <row r="260" spans="1:5" ht="15.75">
      <c r="A260" s="57">
        <v>254</v>
      </c>
      <c r="B260" s="361" t="s">
        <v>343</v>
      </c>
      <c r="C260" s="362"/>
      <c r="D260" s="171">
        <v>3100000133516</v>
      </c>
      <c r="E260" s="147">
        <v>0</v>
      </c>
    </row>
    <row r="261" spans="1:5" ht="15.75">
      <c r="A261" s="57">
        <v>255</v>
      </c>
      <c r="B261" s="361" t="s">
        <v>343</v>
      </c>
      <c r="C261" s="362"/>
      <c r="D261" s="171">
        <v>3100000133616</v>
      </c>
      <c r="E261" s="147">
        <v>0</v>
      </c>
    </row>
    <row r="262" spans="1:5" ht="15.75">
      <c r="A262" s="57">
        <v>256</v>
      </c>
      <c r="B262" s="361" t="s">
        <v>344</v>
      </c>
      <c r="C262" s="362"/>
      <c r="D262" s="171">
        <v>3100000133816</v>
      </c>
      <c r="E262" s="147">
        <v>0</v>
      </c>
    </row>
    <row r="263" spans="1:5" ht="15.75">
      <c r="A263" s="57">
        <v>257</v>
      </c>
      <c r="B263" s="361" t="s">
        <v>345</v>
      </c>
      <c r="C263" s="362"/>
      <c r="D263" s="171">
        <v>3100000134316</v>
      </c>
      <c r="E263" s="147">
        <v>0</v>
      </c>
    </row>
    <row r="264" spans="1:5" ht="15.75">
      <c r="A264" s="57">
        <v>258</v>
      </c>
      <c r="B264" s="361" t="s">
        <v>192</v>
      </c>
      <c r="C264" s="362"/>
      <c r="D264" s="171">
        <v>3100000134416</v>
      </c>
      <c r="E264" s="147">
        <v>0</v>
      </c>
    </row>
    <row r="265" spans="1:5" ht="15.75">
      <c r="A265" s="57">
        <v>259</v>
      </c>
      <c r="B265" s="361" t="s">
        <v>127</v>
      </c>
      <c r="C265" s="362"/>
      <c r="D265" s="171">
        <v>3100000134516</v>
      </c>
      <c r="E265" s="147">
        <v>0</v>
      </c>
    </row>
    <row r="266" spans="1:5" ht="15.75">
      <c r="A266" s="57">
        <v>260</v>
      </c>
      <c r="B266" s="361" t="s">
        <v>127</v>
      </c>
      <c r="C266" s="362"/>
      <c r="D266" s="171">
        <v>3100000134616</v>
      </c>
      <c r="E266" s="147">
        <v>0</v>
      </c>
    </row>
    <row r="267" spans="1:5" ht="15.75">
      <c r="A267" s="57">
        <v>261</v>
      </c>
      <c r="B267" s="361" t="s">
        <v>355</v>
      </c>
      <c r="C267" s="362"/>
      <c r="D267" s="171">
        <v>3100000134716</v>
      </c>
      <c r="E267" s="147">
        <v>0</v>
      </c>
    </row>
    <row r="268" spans="1:5" ht="15.75">
      <c r="A268" s="57">
        <v>262</v>
      </c>
      <c r="B268" s="361" t="s">
        <v>356</v>
      </c>
      <c r="C268" s="362"/>
      <c r="D268" s="171">
        <v>3100000134816</v>
      </c>
      <c r="E268" s="147">
        <v>0</v>
      </c>
    </row>
    <row r="269" spans="1:5" ht="15.75">
      <c r="A269" s="57">
        <v>263</v>
      </c>
      <c r="B269" s="361" t="s">
        <v>357</v>
      </c>
      <c r="C269" s="362"/>
      <c r="D269" s="171">
        <v>3100000135016</v>
      </c>
      <c r="E269" s="147">
        <v>0</v>
      </c>
    </row>
    <row r="270" spans="1:5" ht="15.75">
      <c r="A270" s="57">
        <v>264</v>
      </c>
      <c r="B270" s="361" t="s">
        <v>358</v>
      </c>
      <c r="C270" s="362"/>
      <c r="D270" s="171">
        <v>3100000135216</v>
      </c>
      <c r="E270" s="147">
        <v>0</v>
      </c>
    </row>
    <row r="271" spans="1:5" ht="15.75">
      <c r="A271" s="57">
        <v>265</v>
      </c>
      <c r="B271" s="361" t="s">
        <v>359</v>
      </c>
      <c r="C271" s="362"/>
      <c r="D271" s="171">
        <v>3100000135316</v>
      </c>
      <c r="E271" s="147">
        <v>0</v>
      </c>
    </row>
    <row r="272" spans="1:5" ht="15.75">
      <c r="A272" s="57">
        <v>266</v>
      </c>
      <c r="B272" s="361" t="s">
        <v>360</v>
      </c>
      <c r="C272" s="362"/>
      <c r="D272" s="171">
        <v>3100000135416</v>
      </c>
      <c r="E272" s="147">
        <v>0</v>
      </c>
    </row>
    <row r="273" spans="1:5" ht="15.75">
      <c r="A273" s="57">
        <v>267</v>
      </c>
      <c r="B273" s="361" t="s">
        <v>225</v>
      </c>
      <c r="C273" s="362"/>
      <c r="D273" s="171">
        <v>3100000135916</v>
      </c>
      <c r="E273" s="147">
        <v>0</v>
      </c>
    </row>
    <row r="274" spans="1:5" ht="15.75">
      <c r="A274" s="57">
        <v>268</v>
      </c>
      <c r="B274" s="361" t="s">
        <v>363</v>
      </c>
      <c r="C274" s="362"/>
      <c r="D274" s="171">
        <v>3100000136316</v>
      </c>
      <c r="E274" s="147">
        <v>0</v>
      </c>
    </row>
    <row r="275" spans="1:5" ht="15.75">
      <c r="A275" s="57">
        <v>269</v>
      </c>
      <c r="B275" s="361" t="s">
        <v>364</v>
      </c>
      <c r="C275" s="362"/>
      <c r="D275" s="171">
        <v>3100000136416</v>
      </c>
      <c r="E275" s="147">
        <v>0</v>
      </c>
    </row>
    <row r="276" spans="1:5" ht="15.75">
      <c r="A276" s="57">
        <v>270</v>
      </c>
      <c r="B276" s="361" t="s">
        <v>365</v>
      </c>
      <c r="C276" s="362"/>
      <c r="D276" s="171">
        <v>3100000136516</v>
      </c>
      <c r="E276" s="147">
        <v>0</v>
      </c>
    </row>
    <row r="277" spans="1:5" ht="15.75">
      <c r="A277" s="57">
        <v>271</v>
      </c>
      <c r="B277" s="361" t="s">
        <v>356</v>
      </c>
      <c r="C277" s="362"/>
      <c r="D277" s="171">
        <v>3100000136716</v>
      </c>
      <c r="E277" s="147">
        <v>0</v>
      </c>
    </row>
    <row r="278" spans="1:5" ht="15.75">
      <c r="A278" s="57">
        <v>272</v>
      </c>
      <c r="B278" s="361" t="s">
        <v>366</v>
      </c>
      <c r="C278" s="362"/>
      <c r="D278" s="171">
        <v>3100000136816</v>
      </c>
      <c r="E278" s="147">
        <v>0</v>
      </c>
    </row>
    <row r="279" spans="1:5" ht="15.75">
      <c r="A279" s="57">
        <v>273</v>
      </c>
      <c r="B279" s="361" t="s">
        <v>367</v>
      </c>
      <c r="C279" s="362"/>
      <c r="D279" s="171">
        <v>3100000136916</v>
      </c>
      <c r="E279" s="147">
        <v>0</v>
      </c>
    </row>
    <row r="280" spans="1:5" ht="15.75">
      <c r="A280" s="57">
        <v>274</v>
      </c>
      <c r="B280" s="361" t="s">
        <v>368</v>
      </c>
      <c r="C280" s="362"/>
      <c r="D280" s="171">
        <v>3100000137016</v>
      </c>
      <c r="E280" s="147">
        <v>0</v>
      </c>
    </row>
    <row r="281" spans="1:5" ht="15.75">
      <c r="A281" s="57">
        <v>275</v>
      </c>
      <c r="B281" s="361" t="s">
        <v>369</v>
      </c>
      <c r="C281" s="362"/>
      <c r="D281" s="171">
        <v>3100000137116</v>
      </c>
      <c r="E281" s="147">
        <v>0</v>
      </c>
    </row>
    <row r="282" spans="1:5" ht="15.75">
      <c r="A282" s="57">
        <v>276</v>
      </c>
      <c r="B282" s="361" t="s">
        <v>370</v>
      </c>
      <c r="C282" s="362"/>
      <c r="D282" s="171">
        <v>3100000137316</v>
      </c>
      <c r="E282" s="147">
        <v>0</v>
      </c>
    </row>
    <row r="283" spans="1:5" ht="15.75">
      <c r="A283" s="57">
        <v>277</v>
      </c>
      <c r="B283" s="361" t="s">
        <v>383</v>
      </c>
      <c r="C283" s="362"/>
      <c r="D283" s="171">
        <v>3100000138516</v>
      </c>
      <c r="E283" s="147">
        <v>0</v>
      </c>
    </row>
    <row r="284" spans="1:5" ht="15.75">
      <c r="A284" s="57">
        <v>278</v>
      </c>
      <c r="B284" s="361" t="s">
        <v>384</v>
      </c>
      <c r="C284" s="362"/>
      <c r="D284" s="171">
        <v>3100000138616</v>
      </c>
      <c r="E284" s="147">
        <v>0</v>
      </c>
    </row>
    <row r="285" spans="1:5" ht="15.75">
      <c r="A285" s="57">
        <v>279</v>
      </c>
      <c r="B285" s="361" t="s">
        <v>385</v>
      </c>
      <c r="C285" s="362"/>
      <c r="D285" s="171">
        <v>3100000138816</v>
      </c>
      <c r="E285" s="147">
        <v>0</v>
      </c>
    </row>
    <row r="286" spans="1:5" ht="15.75">
      <c r="A286" s="57">
        <v>280</v>
      </c>
      <c r="B286" s="361" t="s">
        <v>101</v>
      </c>
      <c r="C286" s="362"/>
      <c r="D286" s="171">
        <v>3100000138916</v>
      </c>
      <c r="E286" s="147">
        <v>0</v>
      </c>
    </row>
    <row r="287" spans="1:5" ht="15.75">
      <c r="A287" s="57">
        <v>281</v>
      </c>
      <c r="B287" s="361" t="s">
        <v>306</v>
      </c>
      <c r="C287" s="362"/>
      <c r="D287" s="171">
        <v>3100000139116</v>
      </c>
      <c r="E287" s="147">
        <v>0</v>
      </c>
    </row>
    <row r="288" spans="1:5" ht="15.75">
      <c r="A288" s="57">
        <v>282</v>
      </c>
      <c r="B288" s="361" t="s">
        <v>386</v>
      </c>
      <c r="C288" s="362"/>
      <c r="D288" s="171">
        <v>3100000139216</v>
      </c>
      <c r="E288" s="147">
        <v>0</v>
      </c>
    </row>
    <row r="289" spans="1:5" ht="15.75">
      <c r="A289" s="57">
        <v>283</v>
      </c>
      <c r="B289" s="361" t="s">
        <v>387</v>
      </c>
      <c r="C289" s="362"/>
      <c r="D289" s="171">
        <v>3100000139316</v>
      </c>
      <c r="E289" s="147">
        <v>0</v>
      </c>
    </row>
    <row r="290" spans="1:5" ht="15.75">
      <c r="A290" s="57">
        <v>284</v>
      </c>
      <c r="B290" s="361" t="s">
        <v>388</v>
      </c>
      <c r="C290" s="362"/>
      <c r="D290" s="171">
        <v>3100000139416</v>
      </c>
      <c r="E290" s="147">
        <v>0</v>
      </c>
    </row>
    <row r="291" spans="1:5" ht="15.75">
      <c r="A291" s="57">
        <v>285</v>
      </c>
      <c r="B291" s="361" t="s">
        <v>389</v>
      </c>
      <c r="C291" s="362"/>
      <c r="D291" s="171">
        <v>3100000139516</v>
      </c>
      <c r="E291" s="147">
        <v>0</v>
      </c>
    </row>
    <row r="292" spans="1:5" ht="15.75">
      <c r="A292" s="57">
        <v>286</v>
      </c>
      <c r="B292" s="361" t="s">
        <v>62</v>
      </c>
      <c r="C292" s="362"/>
      <c r="D292" s="171">
        <v>3100000140616</v>
      </c>
      <c r="E292" s="147">
        <v>1</v>
      </c>
    </row>
    <row r="293" spans="1:5" ht="15.75">
      <c r="A293" s="57">
        <v>287</v>
      </c>
      <c r="B293" s="361" t="s">
        <v>62</v>
      </c>
      <c r="C293" s="362"/>
      <c r="D293" s="171">
        <v>3100000140716</v>
      </c>
      <c r="E293" s="147">
        <v>1</v>
      </c>
    </row>
    <row r="294" spans="1:5" ht="15.75">
      <c r="A294" s="57">
        <v>288</v>
      </c>
      <c r="B294" s="361" t="s">
        <v>392</v>
      </c>
      <c r="C294" s="362"/>
      <c r="D294" s="171">
        <v>3100000140816</v>
      </c>
      <c r="E294" s="147">
        <v>3</v>
      </c>
    </row>
    <row r="295" spans="1:5" ht="15.75">
      <c r="A295" s="57">
        <v>289</v>
      </c>
      <c r="B295" s="361" t="s">
        <v>135</v>
      </c>
      <c r="C295" s="362"/>
      <c r="D295" s="171">
        <v>3100000141016</v>
      </c>
      <c r="E295" s="147">
        <v>0</v>
      </c>
    </row>
    <row r="296" spans="1:5" ht="15.75">
      <c r="A296" s="57">
        <v>290</v>
      </c>
      <c r="B296" s="361" t="s">
        <v>63</v>
      </c>
      <c r="C296" s="362"/>
      <c r="D296" s="171">
        <v>3100000141116</v>
      </c>
      <c r="E296" s="147">
        <v>0</v>
      </c>
    </row>
    <row r="297" spans="1:5" ht="15.75">
      <c r="A297" s="57">
        <v>291</v>
      </c>
      <c r="B297" s="361" t="s">
        <v>415</v>
      </c>
      <c r="C297" s="362"/>
      <c r="D297" s="171">
        <v>3100000141316</v>
      </c>
      <c r="E297" s="147">
        <v>0</v>
      </c>
    </row>
    <row r="298" spans="1:5" ht="15.75">
      <c r="A298" s="57">
        <v>292</v>
      </c>
      <c r="B298" s="361" t="s">
        <v>416</v>
      </c>
      <c r="C298" s="362"/>
      <c r="D298" s="171">
        <v>3100000141416</v>
      </c>
      <c r="E298" s="147">
        <v>0</v>
      </c>
    </row>
    <row r="299" spans="1:5" ht="15.75">
      <c r="A299" s="57">
        <v>293</v>
      </c>
      <c r="B299" s="361" t="s">
        <v>417</v>
      </c>
      <c r="C299" s="362"/>
      <c r="D299" s="171">
        <v>3100000141716</v>
      </c>
      <c r="E299" s="147">
        <v>0</v>
      </c>
    </row>
    <row r="300" spans="1:5" ht="15.75">
      <c r="A300" s="57">
        <v>294</v>
      </c>
      <c r="B300" s="361" t="s">
        <v>418</v>
      </c>
      <c r="C300" s="362"/>
      <c r="D300" s="171">
        <v>3100000141816</v>
      </c>
      <c r="E300" s="147">
        <v>0</v>
      </c>
    </row>
    <row r="301" spans="1:5" ht="15.75">
      <c r="A301" s="57">
        <v>295</v>
      </c>
      <c r="B301" s="361" t="s">
        <v>300</v>
      </c>
      <c r="C301" s="362"/>
      <c r="D301" s="171">
        <v>3100000141916</v>
      </c>
      <c r="E301" s="147">
        <v>0</v>
      </c>
    </row>
    <row r="302" spans="1:5" ht="15.75">
      <c r="A302" s="57">
        <v>296</v>
      </c>
      <c r="B302" s="361" t="s">
        <v>332</v>
      </c>
      <c r="C302" s="362"/>
      <c r="D302" s="171">
        <v>3100000142216</v>
      </c>
      <c r="E302" s="147">
        <v>3</v>
      </c>
    </row>
    <row r="303" spans="1:5" ht="15.75">
      <c r="A303" s="57">
        <v>297</v>
      </c>
      <c r="B303" s="361" t="s">
        <v>419</v>
      </c>
      <c r="C303" s="362"/>
      <c r="D303" s="171">
        <v>3100000142516</v>
      </c>
      <c r="E303" s="147">
        <v>0</v>
      </c>
    </row>
    <row r="304" spans="1:5" ht="15.75">
      <c r="A304" s="57">
        <v>298</v>
      </c>
      <c r="B304" s="361" t="s">
        <v>101</v>
      </c>
      <c r="C304" s="362"/>
      <c r="D304" s="171">
        <v>3100000142716</v>
      </c>
      <c r="E304" s="147">
        <v>1</v>
      </c>
    </row>
    <row r="305" spans="1:5" ht="15.75">
      <c r="A305" s="57">
        <v>299</v>
      </c>
      <c r="B305" s="361" t="s">
        <v>420</v>
      </c>
      <c r="C305" s="362"/>
      <c r="D305" s="171">
        <v>3100000143116</v>
      </c>
      <c r="E305" s="147">
        <v>0</v>
      </c>
    </row>
    <row r="306" spans="1:5" ht="15.75">
      <c r="A306" s="57">
        <v>300</v>
      </c>
      <c r="B306" s="361" t="s">
        <v>421</v>
      </c>
      <c r="C306" s="362"/>
      <c r="D306" s="171">
        <v>3100000143416</v>
      </c>
      <c r="E306" s="147">
        <v>3</v>
      </c>
    </row>
    <row r="307" spans="1:5" ht="15.75">
      <c r="A307" s="57">
        <v>301</v>
      </c>
      <c r="B307" s="361" t="s">
        <v>422</v>
      </c>
      <c r="C307" s="362"/>
      <c r="D307" s="171">
        <v>3100000143616</v>
      </c>
      <c r="E307" s="147">
        <v>1</v>
      </c>
    </row>
    <row r="308" spans="1:5" ht="15.75">
      <c r="A308" s="57">
        <v>302</v>
      </c>
      <c r="B308" s="361" t="s">
        <v>182</v>
      </c>
      <c r="C308" s="362"/>
      <c r="D308" s="171">
        <v>3100000143716</v>
      </c>
      <c r="E308" s="147">
        <v>0</v>
      </c>
    </row>
    <row r="309" spans="1:5" ht="15.75">
      <c r="A309" s="57">
        <v>303</v>
      </c>
      <c r="B309" s="361" t="s">
        <v>423</v>
      </c>
      <c r="C309" s="362"/>
      <c r="D309" s="171">
        <v>3100000143916</v>
      </c>
      <c r="E309" s="147">
        <v>0</v>
      </c>
    </row>
    <row r="310" spans="1:5" ht="15.75">
      <c r="A310" s="57">
        <v>304</v>
      </c>
      <c r="B310" s="361" t="s">
        <v>182</v>
      </c>
      <c r="C310" s="362"/>
      <c r="D310" s="171">
        <v>3100000144916</v>
      </c>
      <c r="E310" s="147">
        <v>0</v>
      </c>
    </row>
    <row r="311" spans="1:5" ht="15.75">
      <c r="A311" s="57">
        <v>305</v>
      </c>
      <c r="B311" s="361" t="s">
        <v>182</v>
      </c>
      <c r="C311" s="362"/>
      <c r="D311" s="171">
        <v>3100000145416</v>
      </c>
      <c r="E311" s="147">
        <v>0</v>
      </c>
    </row>
    <row r="312" spans="1:5" ht="15.75">
      <c r="A312" s="57">
        <v>306</v>
      </c>
      <c r="B312" s="361" t="s">
        <v>127</v>
      </c>
      <c r="C312" s="362"/>
      <c r="D312" s="171">
        <v>3100000145516</v>
      </c>
      <c r="E312" s="147">
        <v>0</v>
      </c>
    </row>
    <row r="313" spans="1:5" ht="15.75">
      <c r="A313" s="57">
        <v>307</v>
      </c>
      <c r="B313" s="361" t="s">
        <v>424</v>
      </c>
      <c r="C313" s="362"/>
      <c r="D313" s="171">
        <v>3100000145616</v>
      </c>
      <c r="E313" s="147">
        <v>0</v>
      </c>
    </row>
    <row r="314" spans="1:5" ht="15.75">
      <c r="A314" s="57">
        <v>308</v>
      </c>
      <c r="B314" s="361" t="s">
        <v>425</v>
      </c>
      <c r="C314" s="362"/>
      <c r="D314" s="171">
        <v>3100000145716</v>
      </c>
      <c r="E314" s="147">
        <v>0</v>
      </c>
    </row>
    <row r="315" spans="1:5" ht="15.75">
      <c r="A315" s="57">
        <v>309</v>
      </c>
      <c r="B315" s="361" t="s">
        <v>182</v>
      </c>
      <c r="C315" s="362"/>
      <c r="D315" s="171">
        <v>3100000146016</v>
      </c>
      <c r="E315" s="147">
        <v>0</v>
      </c>
    </row>
    <row r="316" spans="1:5" ht="15.75">
      <c r="A316" s="57">
        <v>310</v>
      </c>
      <c r="B316" s="361" t="s">
        <v>299</v>
      </c>
      <c r="C316" s="362"/>
      <c r="D316" s="171">
        <v>3100000146316</v>
      </c>
      <c r="E316" s="147">
        <v>0</v>
      </c>
    </row>
    <row r="317" spans="1:5" ht="15.75">
      <c r="A317" s="57">
        <v>311</v>
      </c>
      <c r="B317" s="361" t="s">
        <v>127</v>
      </c>
      <c r="C317" s="362"/>
      <c r="D317" s="171">
        <v>3100000146416</v>
      </c>
      <c r="E317" s="147">
        <v>0</v>
      </c>
    </row>
    <row r="318" spans="1:5" ht="15.75">
      <c r="A318" s="57">
        <v>312</v>
      </c>
      <c r="B318" s="361" t="s">
        <v>299</v>
      </c>
      <c r="C318" s="362"/>
      <c r="D318" s="171">
        <v>3100000146616</v>
      </c>
      <c r="E318" s="147">
        <v>0</v>
      </c>
    </row>
    <row r="319" spans="1:5" ht="15.75">
      <c r="A319" s="57">
        <v>313</v>
      </c>
      <c r="B319" s="361" t="s">
        <v>426</v>
      </c>
      <c r="C319" s="362"/>
      <c r="D319" s="171">
        <v>3100000146716</v>
      </c>
      <c r="E319" s="147">
        <v>0</v>
      </c>
    </row>
    <row r="320" spans="1:5" ht="15.75">
      <c r="A320" s="57">
        <v>314</v>
      </c>
      <c r="B320" s="361" t="s">
        <v>427</v>
      </c>
      <c r="C320" s="362"/>
      <c r="D320" s="171">
        <v>3100000146816</v>
      </c>
      <c r="E320" s="147">
        <v>0</v>
      </c>
    </row>
    <row r="321" spans="1:5" ht="15.75">
      <c r="A321" s="57">
        <v>315</v>
      </c>
      <c r="B321" s="361" t="s">
        <v>291</v>
      </c>
      <c r="C321" s="362"/>
      <c r="D321" s="171">
        <v>3100000146916</v>
      </c>
      <c r="E321" s="147">
        <v>0</v>
      </c>
    </row>
    <row r="322" spans="1:5" ht="15.75">
      <c r="A322" s="57">
        <v>316</v>
      </c>
      <c r="B322" s="361" t="s">
        <v>428</v>
      </c>
      <c r="C322" s="362"/>
      <c r="D322" s="171">
        <v>3100000147116</v>
      </c>
      <c r="E322" s="147">
        <v>0</v>
      </c>
    </row>
    <row r="323" spans="1:5" ht="15.75">
      <c r="A323" s="57">
        <v>317</v>
      </c>
      <c r="B323" s="361" t="s">
        <v>104</v>
      </c>
      <c r="C323" s="362"/>
      <c r="D323" s="171">
        <v>3100000147416</v>
      </c>
      <c r="E323" s="147">
        <v>1</v>
      </c>
    </row>
    <row r="324" spans="1:5" ht="15.75">
      <c r="A324" s="57">
        <v>318</v>
      </c>
      <c r="B324" s="361" t="s">
        <v>429</v>
      </c>
      <c r="C324" s="362"/>
      <c r="D324" s="171">
        <v>3100000147516</v>
      </c>
      <c r="E324" s="147">
        <v>0</v>
      </c>
    </row>
    <row r="325" spans="1:5" ht="15.75">
      <c r="A325" s="57">
        <v>319</v>
      </c>
      <c r="B325" s="361" t="s">
        <v>192</v>
      </c>
      <c r="C325" s="362"/>
      <c r="D325" s="171">
        <v>3100000147616</v>
      </c>
      <c r="E325" s="147">
        <v>0</v>
      </c>
    </row>
    <row r="326" spans="1:5" ht="15.75">
      <c r="A326" s="57">
        <v>320</v>
      </c>
      <c r="B326" s="361" t="s">
        <v>430</v>
      </c>
      <c r="C326" s="362"/>
      <c r="D326" s="171">
        <v>3100000147716</v>
      </c>
      <c r="E326" s="147">
        <v>0</v>
      </c>
    </row>
    <row r="327" spans="1:5" ht="15.75">
      <c r="A327" s="57">
        <v>321</v>
      </c>
      <c r="B327" s="361" t="s">
        <v>431</v>
      </c>
      <c r="C327" s="362"/>
      <c r="D327" s="171">
        <v>3100000147816</v>
      </c>
      <c r="E327" s="147">
        <v>0</v>
      </c>
    </row>
    <row r="328" spans="1:5" ht="15.75">
      <c r="A328" s="57">
        <v>322</v>
      </c>
      <c r="B328" s="361" t="s">
        <v>433</v>
      </c>
      <c r="C328" s="362"/>
      <c r="D328" s="171">
        <v>3100000147916</v>
      </c>
      <c r="E328" s="147">
        <v>0</v>
      </c>
    </row>
    <row r="329" spans="1:5" ht="15.75">
      <c r="A329" s="57">
        <v>323</v>
      </c>
      <c r="B329" s="361" t="s">
        <v>432</v>
      </c>
      <c r="C329" s="362"/>
      <c r="D329" s="171">
        <v>3100000148016</v>
      </c>
      <c r="E329" s="147">
        <v>0</v>
      </c>
    </row>
    <row r="330" spans="1:5" ht="15.75">
      <c r="A330" s="57">
        <v>324</v>
      </c>
      <c r="B330" s="361" t="s">
        <v>434</v>
      </c>
      <c r="C330" s="362"/>
      <c r="D330" s="171">
        <v>3100000148116</v>
      </c>
      <c r="E330" s="147">
        <v>0</v>
      </c>
    </row>
    <row r="331" spans="1:5" ht="15.75">
      <c r="A331" s="57">
        <v>325</v>
      </c>
      <c r="B331" s="361" t="s">
        <v>182</v>
      </c>
      <c r="C331" s="362"/>
      <c r="D331" s="171">
        <v>3100000148216</v>
      </c>
      <c r="E331" s="147">
        <v>0</v>
      </c>
    </row>
    <row r="332" spans="1:5" ht="15.75">
      <c r="A332" s="57">
        <v>326</v>
      </c>
      <c r="B332" s="361" t="s">
        <v>183</v>
      </c>
      <c r="C332" s="362"/>
      <c r="D332" s="171">
        <v>3100000148316</v>
      </c>
      <c r="E332" s="147">
        <v>0</v>
      </c>
    </row>
    <row r="333" spans="1:5" ht="15.75">
      <c r="A333" s="57">
        <v>327</v>
      </c>
      <c r="B333" s="361" t="s">
        <v>435</v>
      </c>
      <c r="C333" s="362"/>
      <c r="D333" s="171">
        <v>3100000148416</v>
      </c>
      <c r="E333" s="147">
        <v>0</v>
      </c>
    </row>
    <row r="334" spans="1:5" ht="15.75">
      <c r="A334" s="57">
        <v>328</v>
      </c>
      <c r="B334" s="361" t="s">
        <v>436</v>
      </c>
      <c r="C334" s="362"/>
      <c r="D334" s="171">
        <v>3100000148516</v>
      </c>
      <c r="E334" s="147">
        <v>0</v>
      </c>
    </row>
    <row r="335" spans="1:5" ht="15.75">
      <c r="A335" s="57">
        <v>329</v>
      </c>
      <c r="B335" s="361" t="s">
        <v>437</v>
      </c>
      <c r="C335" s="362"/>
      <c r="D335" s="171">
        <v>3100000149016</v>
      </c>
      <c r="E335" s="147">
        <v>0</v>
      </c>
    </row>
    <row r="336" spans="1:5" ht="15.75">
      <c r="A336" s="57">
        <v>330</v>
      </c>
      <c r="B336" s="361" t="s">
        <v>438</v>
      </c>
      <c r="C336" s="362"/>
      <c r="D336" s="171">
        <v>3100000149116</v>
      </c>
      <c r="E336" s="147">
        <v>1</v>
      </c>
    </row>
    <row r="337" spans="1:5" ht="15.75">
      <c r="A337" s="57">
        <v>331</v>
      </c>
      <c r="B337" s="361" t="s">
        <v>439</v>
      </c>
      <c r="C337" s="362"/>
      <c r="D337" s="171">
        <v>3100000149416</v>
      </c>
      <c r="E337" s="147">
        <v>0</v>
      </c>
    </row>
    <row r="338" spans="1:5" ht="15.75">
      <c r="A338" s="57">
        <v>332</v>
      </c>
      <c r="B338" s="361" t="s">
        <v>182</v>
      </c>
      <c r="C338" s="362"/>
      <c r="D338" s="171">
        <v>3100000151616</v>
      </c>
      <c r="E338" s="147">
        <v>0</v>
      </c>
    </row>
    <row r="339" spans="1:5" ht="15.75">
      <c r="A339" s="57">
        <v>333</v>
      </c>
      <c r="B339" s="361" t="s">
        <v>433</v>
      </c>
      <c r="C339" s="362"/>
      <c r="D339" s="171">
        <v>3100000151716</v>
      </c>
      <c r="E339" s="147">
        <v>0</v>
      </c>
    </row>
    <row r="340" spans="1:5" ht="15.75">
      <c r="A340" s="57">
        <v>334</v>
      </c>
      <c r="B340" s="361" t="s">
        <v>440</v>
      </c>
      <c r="C340" s="362"/>
      <c r="D340" s="171">
        <v>3100000151916</v>
      </c>
      <c r="E340" s="147">
        <v>1</v>
      </c>
    </row>
    <row r="341" spans="1:5" ht="15.75">
      <c r="A341" s="57">
        <v>335</v>
      </c>
      <c r="B341" s="361" t="s">
        <v>127</v>
      </c>
      <c r="C341" s="362"/>
      <c r="D341" s="171">
        <v>3100000152116</v>
      </c>
      <c r="E341" s="147">
        <v>0</v>
      </c>
    </row>
    <row r="342" spans="1:5" ht="15.75">
      <c r="A342" s="57">
        <v>336</v>
      </c>
      <c r="B342" s="361" t="s">
        <v>438</v>
      </c>
      <c r="C342" s="362"/>
      <c r="D342" s="171">
        <v>3100000152316</v>
      </c>
      <c r="E342" s="147">
        <v>0</v>
      </c>
    </row>
    <row r="343" spans="1:5" ht="15.75">
      <c r="A343" s="57">
        <v>337</v>
      </c>
      <c r="B343" s="361" t="s">
        <v>297</v>
      </c>
      <c r="C343" s="362"/>
      <c r="D343" s="171">
        <v>3100000152616</v>
      </c>
      <c r="E343" s="147">
        <v>0</v>
      </c>
    </row>
    <row r="344" spans="1:5" ht="15.75">
      <c r="A344" s="57">
        <v>338</v>
      </c>
      <c r="B344" s="361" t="s">
        <v>182</v>
      </c>
      <c r="C344" s="362"/>
      <c r="D344" s="171">
        <v>3100000152716</v>
      </c>
      <c r="E344" s="147">
        <v>0</v>
      </c>
    </row>
    <row r="345" spans="1:5" ht="15.75">
      <c r="A345" s="57">
        <v>339</v>
      </c>
      <c r="B345" s="361" t="s">
        <v>441</v>
      </c>
      <c r="C345" s="362"/>
      <c r="D345" s="171">
        <v>3100000152816</v>
      </c>
      <c r="E345" s="147">
        <v>0</v>
      </c>
    </row>
    <row r="346" spans="1:5" ht="15.75">
      <c r="A346" s="57">
        <v>340</v>
      </c>
      <c r="B346" s="361" t="s">
        <v>448</v>
      </c>
      <c r="C346" s="362"/>
      <c r="D346" s="171">
        <v>3100000153116</v>
      </c>
      <c r="E346" s="147">
        <v>1</v>
      </c>
    </row>
    <row r="347" spans="1:5" ht="15.75">
      <c r="A347" s="57">
        <v>341</v>
      </c>
      <c r="B347" s="361" t="s">
        <v>266</v>
      </c>
      <c r="C347" s="362"/>
      <c r="D347" s="171">
        <v>3100000153216</v>
      </c>
      <c r="E347" s="147">
        <v>0</v>
      </c>
    </row>
    <row r="348" spans="1:5" ht="15.75">
      <c r="A348" s="57">
        <v>342</v>
      </c>
      <c r="B348" s="361" t="s">
        <v>449</v>
      </c>
      <c r="C348" s="362"/>
      <c r="D348" s="171">
        <v>3100000153316</v>
      </c>
      <c r="E348" s="147">
        <v>1</v>
      </c>
    </row>
    <row r="349" spans="1:5" ht="15.75">
      <c r="A349" s="57">
        <v>343</v>
      </c>
      <c r="B349" s="361" t="s">
        <v>450</v>
      </c>
      <c r="C349" s="362"/>
      <c r="D349" s="171">
        <v>3100000153416</v>
      </c>
      <c r="E349" s="147">
        <v>0</v>
      </c>
    </row>
    <row r="350" spans="1:5" ht="15.75">
      <c r="A350" s="57">
        <v>344</v>
      </c>
      <c r="B350" s="361" t="s">
        <v>475</v>
      </c>
      <c r="C350" s="362"/>
      <c r="D350" s="171">
        <v>3100000153616</v>
      </c>
      <c r="E350" s="147">
        <v>0</v>
      </c>
    </row>
    <row r="351" spans="1:5" ht="15.75">
      <c r="A351" s="57">
        <v>345</v>
      </c>
      <c r="B351" s="361" t="s">
        <v>475</v>
      </c>
      <c r="C351" s="362"/>
      <c r="D351" s="171">
        <v>3100000153716</v>
      </c>
      <c r="E351" s="147">
        <v>0</v>
      </c>
    </row>
    <row r="352" spans="1:5" ht="15.75">
      <c r="A352" s="57">
        <v>346</v>
      </c>
      <c r="B352" s="361" t="s">
        <v>477</v>
      </c>
      <c r="C352" s="362"/>
      <c r="D352" s="171">
        <v>3100000153916</v>
      </c>
      <c r="E352" s="147">
        <v>0</v>
      </c>
    </row>
    <row r="353" spans="1:5" ht="15.75">
      <c r="A353" s="57">
        <v>347</v>
      </c>
      <c r="B353" s="361" t="s">
        <v>478</v>
      </c>
      <c r="C353" s="362"/>
      <c r="D353" s="171">
        <v>3100000154016</v>
      </c>
      <c r="E353" s="147">
        <v>0</v>
      </c>
    </row>
    <row r="354" spans="1:5" ht="15.75">
      <c r="A354" s="57">
        <v>348</v>
      </c>
      <c r="B354" s="361" t="s">
        <v>479</v>
      </c>
      <c r="C354" s="362"/>
      <c r="D354" s="171">
        <v>3100000154116</v>
      </c>
      <c r="E354" s="147">
        <v>0</v>
      </c>
    </row>
    <row r="355" spans="1:5" ht="15.75">
      <c r="A355" s="57">
        <v>349</v>
      </c>
      <c r="B355" s="361" t="s">
        <v>480</v>
      </c>
      <c r="C355" s="362"/>
      <c r="D355" s="171">
        <v>3100000154216</v>
      </c>
      <c r="E355" s="147">
        <v>0</v>
      </c>
    </row>
    <row r="356" spans="1:5" ht="15.75">
      <c r="A356" s="57">
        <v>350</v>
      </c>
      <c r="B356" s="361" t="s">
        <v>305</v>
      </c>
      <c r="C356" s="362"/>
      <c r="D356" s="171">
        <v>3100000154516</v>
      </c>
      <c r="E356" s="147">
        <v>0</v>
      </c>
    </row>
    <row r="357" spans="1:5" ht="15.75">
      <c r="A357" s="57">
        <v>351</v>
      </c>
      <c r="B357" s="361" t="s">
        <v>266</v>
      </c>
      <c r="C357" s="362"/>
      <c r="D357" s="171">
        <v>3100000154616</v>
      </c>
      <c r="E357" s="147">
        <v>0</v>
      </c>
    </row>
    <row r="358" spans="1:5" ht="15.75">
      <c r="A358" s="57">
        <v>352</v>
      </c>
      <c r="B358" s="361" t="s">
        <v>481</v>
      </c>
      <c r="C358" s="362"/>
      <c r="D358" s="171">
        <v>3100000154716</v>
      </c>
      <c r="E358" s="147">
        <v>0</v>
      </c>
    </row>
    <row r="359" spans="1:5" ht="15.75">
      <c r="A359" s="57">
        <v>353</v>
      </c>
      <c r="B359" s="361" t="s">
        <v>63</v>
      </c>
      <c r="C359" s="362"/>
      <c r="D359" s="171">
        <v>3100000154916</v>
      </c>
      <c r="E359" s="147">
        <v>0</v>
      </c>
    </row>
    <row r="360" spans="1:5" ht="15.75">
      <c r="A360" s="57">
        <v>354</v>
      </c>
      <c r="B360" s="361" t="s">
        <v>189</v>
      </c>
      <c r="C360" s="362"/>
      <c r="D360" s="171">
        <v>3100000155016</v>
      </c>
      <c r="E360" s="147">
        <v>0</v>
      </c>
    </row>
    <row r="361" spans="1:5" ht="15.75">
      <c r="A361" s="57">
        <v>355</v>
      </c>
      <c r="B361" s="361" t="s">
        <v>448</v>
      </c>
      <c r="C361" s="362"/>
      <c r="D361" s="171">
        <v>3100000155116</v>
      </c>
      <c r="E361" s="147">
        <v>0</v>
      </c>
    </row>
    <row r="362" spans="1:5" ht="15.75">
      <c r="A362" s="57">
        <v>356</v>
      </c>
      <c r="B362" s="361" t="s">
        <v>448</v>
      </c>
      <c r="C362" s="362"/>
      <c r="D362" s="171">
        <v>3100000155216</v>
      </c>
      <c r="E362" s="147">
        <v>0</v>
      </c>
    </row>
    <row r="363" spans="1:5" ht="15.75">
      <c r="A363" s="57">
        <v>357</v>
      </c>
      <c r="B363" s="361" t="s">
        <v>448</v>
      </c>
      <c r="C363" s="362"/>
      <c r="D363" s="171">
        <v>3100000155316</v>
      </c>
      <c r="E363" s="147">
        <v>0</v>
      </c>
    </row>
    <row r="364" spans="1:5" ht="15.75">
      <c r="A364" s="57">
        <v>358</v>
      </c>
      <c r="B364" s="361" t="s">
        <v>448</v>
      </c>
      <c r="C364" s="362"/>
      <c r="D364" s="171">
        <v>3100000155416</v>
      </c>
      <c r="E364" s="147">
        <v>0</v>
      </c>
    </row>
    <row r="365" spans="1:5" ht="15.75">
      <c r="A365" s="57">
        <v>359</v>
      </c>
      <c r="B365" s="361" t="s">
        <v>484</v>
      </c>
      <c r="C365" s="362"/>
      <c r="D365" s="171">
        <v>3100000155516</v>
      </c>
      <c r="E365" s="147">
        <v>0</v>
      </c>
    </row>
    <row r="366" spans="1:5" ht="15.75">
      <c r="A366" s="57">
        <v>360</v>
      </c>
      <c r="B366" s="361" t="s">
        <v>127</v>
      </c>
      <c r="C366" s="362"/>
      <c r="D366" s="171">
        <v>3100000155716</v>
      </c>
      <c r="E366" s="147">
        <v>0</v>
      </c>
    </row>
    <row r="367" spans="1:5" ht="15.75">
      <c r="A367" s="57">
        <v>361</v>
      </c>
      <c r="B367" s="361" t="s">
        <v>127</v>
      </c>
      <c r="C367" s="362"/>
      <c r="D367" s="171">
        <v>3100000155816</v>
      </c>
      <c r="E367" s="147">
        <v>0</v>
      </c>
    </row>
    <row r="368" spans="1:5" ht="15.75">
      <c r="A368" s="57">
        <v>362</v>
      </c>
      <c r="B368" s="361" t="s">
        <v>256</v>
      </c>
      <c r="C368" s="362"/>
      <c r="D368" s="171">
        <v>3100000156016</v>
      </c>
      <c r="E368" s="147">
        <v>1</v>
      </c>
    </row>
    <row r="369" spans="1:5" ht="15.75">
      <c r="A369" s="57">
        <v>363</v>
      </c>
      <c r="B369" s="361" t="s">
        <v>486</v>
      </c>
      <c r="C369" s="362"/>
      <c r="D369" s="171">
        <v>3100000156116</v>
      </c>
      <c r="E369" s="147">
        <v>1</v>
      </c>
    </row>
    <row r="370" spans="1:5" ht="15.75">
      <c r="A370" s="57">
        <v>364</v>
      </c>
      <c r="B370" s="361" t="s">
        <v>487</v>
      </c>
      <c r="C370" s="362"/>
      <c r="D370" s="171">
        <v>3100000156216</v>
      </c>
      <c r="E370" s="147">
        <v>0</v>
      </c>
    </row>
    <row r="371" spans="1:5" ht="15.75">
      <c r="A371" s="57">
        <v>365</v>
      </c>
      <c r="B371" s="361" t="s">
        <v>489</v>
      </c>
      <c r="C371" s="362"/>
      <c r="D371" s="171">
        <v>3100000156416</v>
      </c>
      <c r="E371" s="147">
        <v>0</v>
      </c>
    </row>
    <row r="372" spans="1:5" ht="15.75">
      <c r="A372" s="57">
        <v>366</v>
      </c>
      <c r="B372" s="361" t="s">
        <v>63</v>
      </c>
      <c r="C372" s="362"/>
      <c r="D372" s="171">
        <v>3100000156516</v>
      </c>
      <c r="E372" s="147">
        <v>0</v>
      </c>
    </row>
    <row r="373" spans="1:5" ht="15.75">
      <c r="A373" s="57">
        <v>367</v>
      </c>
      <c r="B373" s="361" t="s">
        <v>63</v>
      </c>
      <c r="C373" s="362"/>
      <c r="D373" s="171">
        <v>3100000156616</v>
      </c>
      <c r="E373" s="147">
        <v>0</v>
      </c>
    </row>
    <row r="374" spans="1:5" ht="15.75">
      <c r="A374" s="57">
        <v>368</v>
      </c>
      <c r="B374" s="361" t="s">
        <v>490</v>
      </c>
      <c r="C374" s="362"/>
      <c r="D374" s="171">
        <v>3100000156716</v>
      </c>
      <c r="E374" s="147">
        <v>0</v>
      </c>
    </row>
    <row r="375" spans="1:5" ht="15.75">
      <c r="A375" s="57">
        <v>369</v>
      </c>
      <c r="B375" s="361" t="s">
        <v>492</v>
      </c>
      <c r="C375" s="362"/>
      <c r="D375" s="171">
        <v>3100000156916</v>
      </c>
      <c r="E375" s="147">
        <v>0</v>
      </c>
    </row>
    <row r="376" spans="1:5" ht="15.75">
      <c r="A376" s="57">
        <v>370</v>
      </c>
      <c r="B376" s="361" t="s">
        <v>433</v>
      </c>
      <c r="C376" s="362"/>
      <c r="D376" s="171">
        <v>3100000157016</v>
      </c>
      <c r="E376" s="147">
        <v>0</v>
      </c>
    </row>
    <row r="377" spans="1:5" ht="15.75">
      <c r="A377" s="57">
        <v>371</v>
      </c>
      <c r="B377" s="361" t="s">
        <v>497</v>
      </c>
      <c r="C377" s="362"/>
      <c r="D377" s="171">
        <v>3100000157416</v>
      </c>
      <c r="E377" s="147">
        <v>0</v>
      </c>
    </row>
    <row r="378" spans="1:5" ht="15.75">
      <c r="A378" s="57">
        <v>372</v>
      </c>
      <c r="B378" s="361" t="s">
        <v>498</v>
      </c>
      <c r="C378" s="362"/>
      <c r="D378" s="171">
        <v>3100000157516</v>
      </c>
      <c r="E378" s="147">
        <v>0</v>
      </c>
    </row>
    <row r="379" spans="1:5" ht="15.75">
      <c r="A379" s="57">
        <v>373</v>
      </c>
      <c r="B379" s="361" t="s">
        <v>499</v>
      </c>
      <c r="C379" s="362"/>
      <c r="D379" s="171">
        <v>3100000157816</v>
      </c>
      <c r="E379" s="147">
        <v>0</v>
      </c>
    </row>
    <row r="380" spans="1:5" ht="15.75">
      <c r="A380" s="57">
        <v>374</v>
      </c>
      <c r="B380" s="361" t="s">
        <v>448</v>
      </c>
      <c r="C380" s="362"/>
      <c r="D380" s="171">
        <v>3100000157916</v>
      </c>
      <c r="E380" s="147">
        <v>0</v>
      </c>
    </row>
    <row r="381" spans="1:5" ht="15.75">
      <c r="A381" s="57">
        <v>375</v>
      </c>
      <c r="B381" s="361" t="s">
        <v>101</v>
      </c>
      <c r="C381" s="362"/>
      <c r="D381" s="171">
        <v>3100000158316</v>
      </c>
      <c r="E381" s="147">
        <v>0</v>
      </c>
    </row>
    <row r="382" spans="1:5" ht="15.75">
      <c r="A382" s="57">
        <v>376</v>
      </c>
      <c r="B382" s="361" t="s">
        <v>501</v>
      </c>
      <c r="C382" s="362"/>
      <c r="D382" s="171">
        <v>3100000158416</v>
      </c>
      <c r="E382" s="147">
        <v>0</v>
      </c>
    </row>
    <row r="383" spans="1:5" ht="15.75">
      <c r="A383" s="57">
        <v>377</v>
      </c>
      <c r="B383" s="361" t="s">
        <v>415</v>
      </c>
      <c r="C383" s="362"/>
      <c r="D383" s="171">
        <v>3100000158516</v>
      </c>
      <c r="E383" s="147">
        <v>0</v>
      </c>
    </row>
    <row r="384" spans="1:5" ht="15.75">
      <c r="A384" s="57">
        <v>378</v>
      </c>
      <c r="B384" s="361" t="s">
        <v>415</v>
      </c>
      <c r="C384" s="362"/>
      <c r="D384" s="171">
        <v>3100000158616</v>
      </c>
      <c r="E384" s="147">
        <v>0</v>
      </c>
    </row>
    <row r="385" spans="1:5" ht="15.75">
      <c r="A385" s="57">
        <v>379</v>
      </c>
      <c r="B385" s="361" t="s">
        <v>502</v>
      </c>
      <c r="C385" s="362"/>
      <c r="D385" s="171">
        <v>3100000158816</v>
      </c>
      <c r="E385" s="147">
        <v>0</v>
      </c>
    </row>
    <row r="386" spans="1:5" ht="15.75">
      <c r="A386" s="57">
        <v>380</v>
      </c>
      <c r="B386" s="361" t="s">
        <v>256</v>
      </c>
      <c r="C386" s="362"/>
      <c r="D386" s="171">
        <v>3100000158916</v>
      </c>
      <c r="E386" s="147">
        <v>0</v>
      </c>
    </row>
    <row r="387" spans="1:5" ht="15.75">
      <c r="A387" s="57">
        <v>381</v>
      </c>
      <c r="B387" s="361" t="s">
        <v>193</v>
      </c>
      <c r="C387" s="362"/>
      <c r="D387" s="171">
        <v>3100000159016</v>
      </c>
      <c r="E387" s="147">
        <v>0</v>
      </c>
    </row>
    <row r="388" spans="1:5" ht="15.75">
      <c r="A388" s="57">
        <v>382</v>
      </c>
      <c r="B388" s="361" t="s">
        <v>336</v>
      </c>
      <c r="C388" s="362"/>
      <c r="D388" s="171">
        <v>3100000159116</v>
      </c>
      <c r="E388" s="147">
        <v>0</v>
      </c>
    </row>
    <row r="389" spans="1:5" ht="15.75">
      <c r="A389" s="57">
        <v>383</v>
      </c>
      <c r="B389" s="361" t="s">
        <v>503</v>
      </c>
      <c r="C389" s="362"/>
      <c r="D389" s="171">
        <v>3100000159216</v>
      </c>
      <c r="E389" s="147">
        <v>0</v>
      </c>
    </row>
    <row r="390" spans="1:5" ht="15.75">
      <c r="A390" s="57">
        <v>384</v>
      </c>
      <c r="B390" s="361" t="s">
        <v>504</v>
      </c>
      <c r="C390" s="362"/>
      <c r="D390" s="171">
        <v>3100000159316</v>
      </c>
      <c r="E390" s="147">
        <v>0</v>
      </c>
    </row>
    <row r="391" spans="1:5" ht="15.75">
      <c r="A391" s="57">
        <v>385</v>
      </c>
      <c r="B391" s="361" t="s">
        <v>505</v>
      </c>
      <c r="C391" s="362"/>
      <c r="D391" s="171">
        <v>3100000159416</v>
      </c>
      <c r="E391" s="147">
        <v>0</v>
      </c>
    </row>
    <row r="392" spans="1:5" ht="15.75">
      <c r="A392" s="57">
        <v>386</v>
      </c>
      <c r="B392" s="361" t="s">
        <v>101</v>
      </c>
      <c r="C392" s="362"/>
      <c r="D392" s="171">
        <v>3100000159616</v>
      </c>
      <c r="E392" s="147">
        <v>0</v>
      </c>
    </row>
    <row r="393" spans="1:5" ht="15.75">
      <c r="A393" s="57">
        <v>387</v>
      </c>
      <c r="B393" s="361" t="s">
        <v>507</v>
      </c>
      <c r="C393" s="362"/>
      <c r="D393" s="171">
        <v>3100000159716</v>
      </c>
      <c r="E393" s="147">
        <v>0</v>
      </c>
    </row>
    <row r="394" spans="1:5" ht="15.75">
      <c r="A394" s="57">
        <v>388</v>
      </c>
      <c r="B394" s="361" t="s">
        <v>370</v>
      </c>
      <c r="C394" s="362"/>
      <c r="D394" s="171">
        <v>3100000160016</v>
      </c>
      <c r="E394" s="147">
        <v>0</v>
      </c>
    </row>
    <row r="395" spans="1:5" ht="15.75">
      <c r="A395" s="57">
        <v>389</v>
      </c>
      <c r="B395" s="361" t="s">
        <v>370</v>
      </c>
      <c r="C395" s="362"/>
      <c r="D395" s="171">
        <v>3100000160116</v>
      </c>
      <c r="E395" s="147">
        <v>0</v>
      </c>
    </row>
    <row r="396" spans="1:5" ht="15.75">
      <c r="A396" s="57">
        <v>390</v>
      </c>
      <c r="B396" s="361" t="s">
        <v>510</v>
      </c>
      <c r="C396" s="362"/>
      <c r="D396" s="171">
        <v>3100000160316</v>
      </c>
      <c r="E396" s="147">
        <v>0</v>
      </c>
    </row>
    <row r="397" spans="1:5" ht="15.75">
      <c r="A397" s="57">
        <v>391</v>
      </c>
      <c r="B397" s="361" t="s">
        <v>424</v>
      </c>
      <c r="C397" s="362"/>
      <c r="D397" s="171">
        <v>3100000160416</v>
      </c>
      <c r="E397" s="147">
        <v>0</v>
      </c>
    </row>
    <row r="398" spans="1:5" ht="15.75">
      <c r="A398" s="57">
        <v>392</v>
      </c>
      <c r="B398" s="361" t="s">
        <v>370</v>
      </c>
      <c r="C398" s="362"/>
      <c r="D398" s="171">
        <v>3100000160716</v>
      </c>
      <c r="E398" s="147">
        <v>0</v>
      </c>
    </row>
    <row r="399" spans="1:5" ht="15.75">
      <c r="A399" s="57">
        <v>393</v>
      </c>
      <c r="B399" s="361" t="s">
        <v>189</v>
      </c>
      <c r="C399" s="362"/>
      <c r="D399" s="171">
        <v>3100000160816</v>
      </c>
      <c r="E399" s="147">
        <v>0</v>
      </c>
    </row>
    <row r="400" spans="1:5" ht="15.75">
      <c r="A400" s="57">
        <v>394</v>
      </c>
      <c r="B400" s="361" t="s">
        <v>424</v>
      </c>
      <c r="C400" s="362"/>
      <c r="D400" s="171">
        <v>3100000160916</v>
      </c>
      <c r="E400" s="147">
        <v>0</v>
      </c>
    </row>
    <row r="401" spans="1:5" ht="15.75">
      <c r="A401" s="57">
        <v>395</v>
      </c>
      <c r="B401" s="361" t="s">
        <v>513</v>
      </c>
      <c r="C401" s="362"/>
      <c r="D401" s="171">
        <v>3100000161016</v>
      </c>
      <c r="E401" s="147">
        <v>0</v>
      </c>
    </row>
    <row r="402" spans="1:5" ht="15.75">
      <c r="A402" s="57">
        <v>396</v>
      </c>
      <c r="B402" s="361" t="s">
        <v>519</v>
      </c>
      <c r="C402" s="362"/>
      <c r="D402" s="171">
        <v>3100000161316</v>
      </c>
      <c r="E402" s="147">
        <v>0</v>
      </c>
    </row>
    <row r="403" spans="1:5" ht="15.75">
      <c r="A403" s="57">
        <v>397</v>
      </c>
      <c r="B403" s="361" t="s">
        <v>182</v>
      </c>
      <c r="C403" s="362"/>
      <c r="D403" s="171">
        <v>3100000161416</v>
      </c>
      <c r="E403" s="147">
        <v>1</v>
      </c>
    </row>
    <row r="404" spans="1:5" ht="15.75">
      <c r="A404" s="57">
        <v>398</v>
      </c>
      <c r="B404" s="361" t="s">
        <v>520</v>
      </c>
      <c r="C404" s="362"/>
      <c r="D404" s="171">
        <v>3100000161616</v>
      </c>
      <c r="E404" s="147">
        <v>0</v>
      </c>
    </row>
    <row r="405" spans="1:5" ht="15.75">
      <c r="A405" s="57">
        <v>399</v>
      </c>
      <c r="B405" s="361" t="s">
        <v>520</v>
      </c>
      <c r="C405" s="362"/>
      <c r="D405" s="171">
        <v>3100000161716</v>
      </c>
      <c r="E405" s="147">
        <v>0</v>
      </c>
    </row>
    <row r="406" spans="1:5" ht="15.75">
      <c r="A406" s="57">
        <v>400</v>
      </c>
      <c r="B406" s="361" t="s">
        <v>521</v>
      </c>
      <c r="C406" s="362"/>
      <c r="D406" s="171">
        <v>3100000161816</v>
      </c>
      <c r="E406" s="147">
        <v>0</v>
      </c>
    </row>
    <row r="407" spans="1:5" ht="15.75">
      <c r="A407" s="57">
        <v>401</v>
      </c>
      <c r="B407" s="363" t="s">
        <v>522</v>
      </c>
      <c r="C407" s="364"/>
      <c r="D407" s="171">
        <v>3100000162016</v>
      </c>
      <c r="E407" s="147">
        <v>0</v>
      </c>
    </row>
    <row r="408" spans="1:5" ht="15.75">
      <c r="A408" s="57">
        <v>402</v>
      </c>
      <c r="B408" s="361" t="s">
        <v>436</v>
      </c>
      <c r="C408" s="362"/>
      <c r="D408" s="171">
        <v>3100000162516</v>
      </c>
      <c r="E408" s="147">
        <v>0</v>
      </c>
    </row>
    <row r="409" spans="1:5" ht="15.75">
      <c r="A409" s="57">
        <v>403</v>
      </c>
      <c r="B409" s="361" t="s">
        <v>526</v>
      </c>
      <c r="C409" s="362"/>
      <c r="D409" s="171">
        <v>3100000162816</v>
      </c>
      <c r="E409" s="147">
        <v>0</v>
      </c>
    </row>
    <row r="410" spans="1:5" ht="15.75">
      <c r="A410" s="57">
        <v>404</v>
      </c>
      <c r="B410" s="361" t="s">
        <v>258</v>
      </c>
      <c r="C410" s="362"/>
      <c r="D410" s="171">
        <v>3100000163116</v>
      </c>
      <c r="E410" s="147">
        <v>1</v>
      </c>
    </row>
    <row r="411" spans="1:5" ht="15.75">
      <c r="A411" s="57">
        <v>405</v>
      </c>
      <c r="B411" s="361" t="s">
        <v>528</v>
      </c>
      <c r="C411" s="362"/>
      <c r="D411" s="171">
        <v>3100000163216</v>
      </c>
      <c r="E411" s="147">
        <v>0</v>
      </c>
    </row>
    <row r="412" spans="1:5" ht="15.75">
      <c r="A412" s="57">
        <v>406</v>
      </c>
      <c r="B412" s="361" t="s">
        <v>530</v>
      </c>
      <c r="C412" s="362"/>
      <c r="D412" s="171">
        <v>3100000163516</v>
      </c>
      <c r="E412" s="147">
        <v>0</v>
      </c>
    </row>
    <row r="413" spans="1:5" ht="15.75">
      <c r="A413" s="57">
        <v>407</v>
      </c>
      <c r="B413" s="361" t="s">
        <v>416</v>
      </c>
      <c r="C413" s="362"/>
      <c r="D413" s="171">
        <v>3100000163916</v>
      </c>
      <c r="E413" s="147">
        <v>0</v>
      </c>
    </row>
    <row r="414" spans="1:5" ht="15.75">
      <c r="A414" s="57">
        <v>408</v>
      </c>
      <c r="B414" s="361" t="s">
        <v>416</v>
      </c>
      <c r="C414" s="362"/>
      <c r="D414" s="171">
        <v>3100000164016</v>
      </c>
      <c r="E414" s="147">
        <v>0</v>
      </c>
    </row>
    <row r="415" spans="1:5" ht="15.75">
      <c r="A415" s="57">
        <v>409</v>
      </c>
      <c r="B415" s="361" t="s">
        <v>551</v>
      </c>
      <c r="C415" s="362"/>
      <c r="D415" s="171">
        <v>3100000166016</v>
      </c>
      <c r="E415" s="147">
        <v>0</v>
      </c>
    </row>
    <row r="416" spans="1:5" ht="15.75">
      <c r="A416" s="57">
        <v>410</v>
      </c>
      <c r="B416" s="361" t="s">
        <v>299</v>
      </c>
      <c r="C416" s="362"/>
      <c r="D416" s="171">
        <v>3100000167016</v>
      </c>
      <c r="E416" s="147">
        <v>0</v>
      </c>
    </row>
    <row r="417" spans="1:5" ht="15.75">
      <c r="A417" s="57">
        <v>411</v>
      </c>
      <c r="B417" s="361" t="s">
        <v>433</v>
      </c>
      <c r="C417" s="362"/>
      <c r="D417" s="171">
        <v>3100000167216</v>
      </c>
      <c r="E417" s="147">
        <v>0</v>
      </c>
    </row>
    <row r="418" spans="1:5" ht="15.75">
      <c r="A418" s="57">
        <v>412</v>
      </c>
      <c r="B418" s="361" t="s">
        <v>297</v>
      </c>
      <c r="C418" s="362"/>
      <c r="D418" s="171">
        <v>3100000167416</v>
      </c>
      <c r="E418" s="147">
        <v>0</v>
      </c>
    </row>
    <row r="419" spans="1:5" ht="15.75">
      <c r="A419" s="57">
        <v>413</v>
      </c>
      <c r="B419" s="361" t="s">
        <v>556</v>
      </c>
      <c r="C419" s="362"/>
      <c r="D419" s="171">
        <v>3100000167516</v>
      </c>
      <c r="E419" s="147">
        <v>0</v>
      </c>
    </row>
    <row r="420" spans="1:5" ht="15.75">
      <c r="A420" s="57">
        <v>414</v>
      </c>
      <c r="B420" s="361" t="s">
        <v>127</v>
      </c>
      <c r="C420" s="362"/>
      <c r="D420" s="171">
        <v>3100000168216</v>
      </c>
      <c r="E420" s="147">
        <v>0</v>
      </c>
    </row>
    <row r="421" spans="1:5" ht="15.75">
      <c r="A421" s="57">
        <v>415</v>
      </c>
      <c r="B421" s="361" t="s">
        <v>63</v>
      </c>
      <c r="C421" s="362"/>
      <c r="D421" s="171">
        <v>3100000168816</v>
      </c>
      <c r="E421" s="147">
        <v>0</v>
      </c>
    </row>
    <row r="422" spans="1:5" ht="15.75">
      <c r="A422" s="57">
        <v>416</v>
      </c>
      <c r="B422" s="361" t="s">
        <v>183</v>
      </c>
      <c r="C422" s="362"/>
      <c r="D422" s="171">
        <v>3100000168916</v>
      </c>
      <c r="E422" s="147">
        <v>0</v>
      </c>
    </row>
    <row r="423" spans="1:5" ht="15.75">
      <c r="A423" s="57">
        <v>417</v>
      </c>
      <c r="B423" s="361" t="s">
        <v>569</v>
      </c>
      <c r="C423" s="362"/>
      <c r="D423" s="171">
        <v>3100000169016</v>
      </c>
      <c r="E423" s="147">
        <v>0</v>
      </c>
    </row>
    <row r="424" spans="1:5" ht="15.75">
      <c r="A424" s="57">
        <v>418</v>
      </c>
      <c r="B424" s="361" t="s">
        <v>570</v>
      </c>
      <c r="C424" s="362"/>
      <c r="D424" s="171">
        <v>3100000169116</v>
      </c>
      <c r="E424" s="147">
        <v>0</v>
      </c>
    </row>
    <row r="425" spans="1:5" ht="15.75">
      <c r="A425" s="57">
        <v>419</v>
      </c>
      <c r="B425" s="361" t="s">
        <v>572</v>
      </c>
      <c r="C425" s="362"/>
      <c r="D425" s="171">
        <v>3100000169316</v>
      </c>
      <c r="E425" s="147">
        <v>1</v>
      </c>
    </row>
    <row r="426" spans="1:5" ht="15.75">
      <c r="A426" s="57">
        <v>420</v>
      </c>
      <c r="B426" s="361" t="s">
        <v>572</v>
      </c>
      <c r="C426" s="362"/>
      <c r="D426" s="171">
        <v>3100000169416</v>
      </c>
      <c r="E426" s="147">
        <v>0</v>
      </c>
    </row>
    <row r="427" spans="1:5" ht="15.75">
      <c r="A427" s="57">
        <v>421</v>
      </c>
      <c r="B427" s="361" t="s">
        <v>572</v>
      </c>
      <c r="C427" s="362"/>
      <c r="D427" s="171">
        <v>3100000169516</v>
      </c>
      <c r="E427" s="147">
        <v>0</v>
      </c>
    </row>
    <row r="428" spans="1:5" ht="15.75">
      <c r="A428" s="57">
        <v>422</v>
      </c>
      <c r="B428" s="361" t="s">
        <v>573</v>
      </c>
      <c r="C428" s="362"/>
      <c r="D428" s="171">
        <v>3100000169716</v>
      </c>
      <c r="E428" s="147">
        <v>0</v>
      </c>
    </row>
    <row r="429" spans="1:5" ht="15.75">
      <c r="A429" s="57">
        <v>423</v>
      </c>
      <c r="B429" s="361" t="s">
        <v>574</v>
      </c>
      <c r="C429" s="362"/>
      <c r="D429" s="171">
        <v>3100000169916</v>
      </c>
      <c r="E429" s="147">
        <v>0</v>
      </c>
    </row>
    <row r="430" spans="1:5" ht="15.75">
      <c r="A430" s="57">
        <v>424</v>
      </c>
      <c r="B430" s="361" t="s">
        <v>574</v>
      </c>
      <c r="C430" s="362"/>
      <c r="D430" s="171">
        <v>3100000170016</v>
      </c>
      <c r="E430" s="147">
        <v>0</v>
      </c>
    </row>
    <row r="431" spans="1:5" ht="15.75">
      <c r="A431" s="57">
        <v>425</v>
      </c>
      <c r="B431" s="361" t="s">
        <v>189</v>
      </c>
      <c r="C431" s="362"/>
      <c r="D431" s="171">
        <v>3100000170216</v>
      </c>
      <c r="E431" s="147">
        <v>0</v>
      </c>
    </row>
    <row r="432" spans="1:5" ht="15.75">
      <c r="A432" s="57">
        <v>426</v>
      </c>
      <c r="B432" s="361" t="s">
        <v>588</v>
      </c>
      <c r="C432" s="362"/>
      <c r="D432" s="171">
        <v>3100000170716</v>
      </c>
      <c r="E432" s="147">
        <v>0</v>
      </c>
    </row>
    <row r="433" spans="1:5" ht="15.75">
      <c r="A433" s="57">
        <v>427</v>
      </c>
      <c r="B433" s="361" t="s">
        <v>589</v>
      </c>
      <c r="C433" s="362"/>
      <c r="D433" s="171">
        <v>3100000170816</v>
      </c>
      <c r="E433" s="147">
        <v>0</v>
      </c>
    </row>
    <row r="434" spans="1:5" ht="15.75">
      <c r="A434" s="57">
        <v>428</v>
      </c>
      <c r="B434" s="361" t="s">
        <v>589</v>
      </c>
      <c r="C434" s="362"/>
      <c r="D434" s="171">
        <v>3100000170916</v>
      </c>
      <c r="E434" s="147">
        <v>0</v>
      </c>
    </row>
    <row r="435" spans="1:5" ht="15.75">
      <c r="A435" s="57">
        <v>429</v>
      </c>
      <c r="B435" s="361" t="s">
        <v>590</v>
      </c>
      <c r="C435" s="362"/>
      <c r="D435" s="171">
        <v>3100000171316</v>
      </c>
      <c r="E435" s="147">
        <v>0</v>
      </c>
    </row>
    <row r="436" spans="1:5" ht="15.75">
      <c r="A436" s="57">
        <v>430</v>
      </c>
      <c r="B436" s="361" t="s">
        <v>183</v>
      </c>
      <c r="C436" s="362"/>
      <c r="D436" s="171">
        <v>3100000172616</v>
      </c>
      <c r="E436" s="147">
        <v>0</v>
      </c>
    </row>
    <row r="437" spans="1:5" ht="15.75">
      <c r="A437" s="57">
        <v>431</v>
      </c>
      <c r="B437" s="361" t="s">
        <v>183</v>
      </c>
      <c r="C437" s="362"/>
      <c r="D437" s="171">
        <v>3100000172716</v>
      </c>
      <c r="E437" s="147">
        <v>0</v>
      </c>
    </row>
    <row r="438" spans="1:5" ht="15.75">
      <c r="A438" s="57">
        <v>432</v>
      </c>
      <c r="B438" s="361" t="s">
        <v>592</v>
      </c>
      <c r="C438" s="362"/>
      <c r="D438" s="171">
        <v>3100000172816</v>
      </c>
      <c r="E438" s="147">
        <v>1</v>
      </c>
    </row>
    <row r="439" spans="1:5" ht="15.75">
      <c r="A439" s="57">
        <v>433</v>
      </c>
      <c r="B439" s="361" t="s">
        <v>301</v>
      </c>
      <c r="C439" s="362"/>
      <c r="D439" s="171">
        <v>3100000172916</v>
      </c>
      <c r="E439" s="147">
        <v>0</v>
      </c>
    </row>
    <row r="440" spans="1:5" ht="15.75">
      <c r="A440" s="57">
        <v>434</v>
      </c>
      <c r="B440" s="361" t="s">
        <v>128</v>
      </c>
      <c r="C440" s="362"/>
      <c r="D440" s="171">
        <v>3100000173116</v>
      </c>
      <c r="E440" s="147">
        <v>0</v>
      </c>
    </row>
    <row r="441" spans="1:5" ht="15.75">
      <c r="A441" s="57">
        <v>435</v>
      </c>
      <c r="B441" s="361" t="s">
        <v>593</v>
      </c>
      <c r="C441" s="362"/>
      <c r="D441" s="171">
        <v>3100000173316</v>
      </c>
      <c r="E441" s="147">
        <v>0</v>
      </c>
    </row>
    <row r="442" spans="1:5" ht="15.75">
      <c r="A442" s="57">
        <v>436</v>
      </c>
      <c r="B442" s="361" t="s">
        <v>436</v>
      </c>
      <c r="C442" s="362"/>
      <c r="D442" s="171">
        <v>3100000173916</v>
      </c>
      <c r="E442" s="147">
        <v>0</v>
      </c>
    </row>
    <row r="443" spans="1:5" ht="15.75">
      <c r="A443" s="57">
        <v>437</v>
      </c>
      <c r="B443" s="361" t="s">
        <v>436</v>
      </c>
      <c r="C443" s="362"/>
      <c r="D443" s="171">
        <v>3100000174016</v>
      </c>
      <c r="E443" s="147">
        <v>0</v>
      </c>
    </row>
    <row r="444" spans="1:5" ht="15.75">
      <c r="A444" s="57">
        <v>438</v>
      </c>
      <c r="B444" s="361" t="s">
        <v>520</v>
      </c>
      <c r="C444" s="362"/>
      <c r="D444" s="171">
        <v>3100000174416</v>
      </c>
      <c r="E444" s="147">
        <v>0</v>
      </c>
    </row>
    <row r="445" spans="1:5" ht="15.75">
      <c r="A445" s="57">
        <v>439</v>
      </c>
      <c r="B445" s="361" t="s">
        <v>594</v>
      </c>
      <c r="C445" s="362"/>
      <c r="D445" s="171">
        <v>3100000174816</v>
      </c>
      <c r="E445" s="147">
        <v>0</v>
      </c>
    </row>
    <row r="446" spans="1:5" ht="15.75">
      <c r="A446" s="57">
        <v>440</v>
      </c>
      <c r="B446" s="361" t="s">
        <v>299</v>
      </c>
      <c r="C446" s="362"/>
      <c r="D446" s="171">
        <v>3100000175016</v>
      </c>
      <c r="E446" s="147">
        <v>0</v>
      </c>
    </row>
    <row r="447" spans="1:5" ht="15.75">
      <c r="A447" s="57">
        <v>441</v>
      </c>
      <c r="B447" s="361" t="s">
        <v>595</v>
      </c>
      <c r="C447" s="362"/>
      <c r="D447" s="171">
        <v>3100000176116</v>
      </c>
      <c r="E447" s="147">
        <v>0</v>
      </c>
    </row>
    <row r="448" spans="1:5" ht="15.75">
      <c r="A448" s="57">
        <v>442</v>
      </c>
      <c r="B448" s="361" t="s">
        <v>589</v>
      </c>
      <c r="C448" s="362"/>
      <c r="D448" s="171">
        <v>3100000176216</v>
      </c>
      <c r="E448" s="147">
        <v>0</v>
      </c>
    </row>
    <row r="449" spans="1:5" ht="15.75">
      <c r="A449" s="57">
        <v>443</v>
      </c>
      <c r="B449" s="361" t="s">
        <v>256</v>
      </c>
      <c r="C449" s="362"/>
      <c r="D449" s="171">
        <v>3100000176316</v>
      </c>
      <c r="E449" s="147">
        <v>0</v>
      </c>
    </row>
    <row r="450" spans="1:5" ht="15.75">
      <c r="A450" s="57">
        <v>444</v>
      </c>
      <c r="B450" s="361" t="s">
        <v>596</v>
      </c>
      <c r="C450" s="362"/>
      <c r="D450" s="171">
        <v>3100000176516</v>
      </c>
      <c r="E450" s="147">
        <v>0</v>
      </c>
    </row>
    <row r="451" spans="1:5" ht="15.75">
      <c r="A451" s="57">
        <v>445</v>
      </c>
      <c r="B451" s="361" t="s">
        <v>597</v>
      </c>
      <c r="C451" s="362"/>
      <c r="D451" s="171">
        <v>3100000176816</v>
      </c>
      <c r="E451" s="147">
        <v>0</v>
      </c>
    </row>
    <row r="452" spans="1:5" ht="15.75">
      <c r="A452" s="57">
        <v>446</v>
      </c>
      <c r="B452" s="361" t="s">
        <v>127</v>
      </c>
      <c r="C452" s="362"/>
      <c r="D452" s="171">
        <v>3100000177216</v>
      </c>
      <c r="E452" s="147">
        <v>0</v>
      </c>
    </row>
    <row r="453" spans="1:5" ht="15.75">
      <c r="A453" s="57">
        <v>447</v>
      </c>
      <c r="B453" s="361" t="s">
        <v>450</v>
      </c>
      <c r="C453" s="362"/>
      <c r="D453" s="171">
        <v>3100000177616</v>
      </c>
      <c r="E453" s="147">
        <v>0</v>
      </c>
    </row>
    <row r="454" spans="1:5" ht="15.75">
      <c r="A454" s="57">
        <v>448</v>
      </c>
      <c r="B454" s="361" t="s">
        <v>104</v>
      </c>
      <c r="C454" s="362"/>
      <c r="D454" s="171">
        <v>3100000177716</v>
      </c>
      <c r="E454" s="147">
        <v>0</v>
      </c>
    </row>
    <row r="455" spans="1:5" ht="15.75">
      <c r="A455" s="57">
        <v>449</v>
      </c>
      <c r="B455" s="361" t="s">
        <v>615</v>
      </c>
      <c r="C455" s="362"/>
      <c r="D455" s="171">
        <v>3100000178316</v>
      </c>
      <c r="E455" s="147">
        <v>0</v>
      </c>
    </row>
    <row r="456" spans="1:5" ht="15.75">
      <c r="A456" s="57">
        <v>450</v>
      </c>
      <c r="B456" s="361" t="s">
        <v>622</v>
      </c>
      <c r="C456" s="362"/>
      <c r="D456" s="171">
        <v>3100000178416</v>
      </c>
      <c r="E456" s="147">
        <v>0</v>
      </c>
    </row>
    <row r="457" spans="1:5" ht="15.75">
      <c r="A457" s="57">
        <v>451</v>
      </c>
      <c r="B457" s="361" t="s">
        <v>625</v>
      </c>
      <c r="C457" s="362"/>
      <c r="D457" s="171">
        <v>3100000178716</v>
      </c>
      <c r="E457" s="147">
        <v>0</v>
      </c>
    </row>
    <row r="458" spans="1:5" ht="15.75">
      <c r="A458" s="57">
        <v>452</v>
      </c>
      <c r="B458" s="361" t="s">
        <v>424</v>
      </c>
      <c r="C458" s="362"/>
      <c r="D458" s="171">
        <v>3100000179416</v>
      </c>
      <c r="E458" s="147">
        <v>0</v>
      </c>
    </row>
    <row r="459" spans="1:5" ht="15.75">
      <c r="A459" s="57">
        <v>453</v>
      </c>
      <c r="B459" s="361" t="s">
        <v>633</v>
      </c>
      <c r="C459" s="362"/>
      <c r="D459" s="171">
        <v>3100000180016</v>
      </c>
      <c r="E459" s="147">
        <v>0</v>
      </c>
    </row>
    <row r="460" spans="1:5" ht="15.75">
      <c r="A460" s="57">
        <v>454</v>
      </c>
      <c r="B460" s="361" t="s">
        <v>634</v>
      </c>
      <c r="C460" s="362"/>
      <c r="D460" s="171">
        <v>3100000180116</v>
      </c>
      <c r="E460" s="147">
        <v>0</v>
      </c>
    </row>
    <row r="461" spans="1:5" ht="15.75">
      <c r="A461" s="57">
        <v>455</v>
      </c>
      <c r="B461" s="361" t="s">
        <v>635</v>
      </c>
      <c r="C461" s="362"/>
      <c r="D461" s="171">
        <v>3100000180216</v>
      </c>
      <c r="E461" s="147">
        <v>0</v>
      </c>
    </row>
    <row r="462" spans="1:5" ht="15.75">
      <c r="A462" s="57">
        <v>456</v>
      </c>
      <c r="B462" s="361" t="s">
        <v>363</v>
      </c>
      <c r="C462" s="362"/>
      <c r="D462" s="171">
        <v>3100000180316</v>
      </c>
      <c r="E462" s="147">
        <v>0</v>
      </c>
    </row>
    <row r="463" spans="1:5" ht="15.75">
      <c r="A463" s="57">
        <v>457</v>
      </c>
      <c r="B463" s="361" t="s">
        <v>477</v>
      </c>
      <c r="C463" s="362"/>
      <c r="D463" s="171">
        <v>3100000180516</v>
      </c>
      <c r="E463" s="147">
        <v>0</v>
      </c>
    </row>
    <row r="464" spans="1:5" ht="15.75">
      <c r="A464" s="57">
        <v>458</v>
      </c>
      <c r="B464" s="361" t="s">
        <v>104</v>
      </c>
      <c r="C464" s="362"/>
      <c r="D464" s="171">
        <v>3100000181016</v>
      </c>
      <c r="E464" s="147">
        <v>0</v>
      </c>
    </row>
    <row r="465" spans="1:5" ht="15.75">
      <c r="A465" s="57">
        <v>459</v>
      </c>
      <c r="B465" s="361" t="s">
        <v>639</v>
      </c>
      <c r="C465" s="362"/>
      <c r="D465" s="171">
        <v>3100000181316</v>
      </c>
      <c r="E465" s="147">
        <v>0</v>
      </c>
    </row>
    <row r="466" spans="1:5" ht="15.75">
      <c r="A466" s="57">
        <v>460</v>
      </c>
      <c r="B466" s="361" t="s">
        <v>256</v>
      </c>
      <c r="C466" s="362"/>
      <c r="D466" s="171">
        <v>3100000181416</v>
      </c>
      <c r="E466" s="147">
        <v>0</v>
      </c>
    </row>
    <row r="467" spans="1:5" ht="15.75">
      <c r="A467" s="57">
        <v>461</v>
      </c>
      <c r="B467" s="361" t="s">
        <v>640</v>
      </c>
      <c r="C467" s="362"/>
      <c r="D467" s="171">
        <v>3100000181516</v>
      </c>
      <c r="E467" s="147">
        <v>0</v>
      </c>
    </row>
    <row r="468" spans="1:5" ht="15.75">
      <c r="A468" s="57">
        <v>462</v>
      </c>
      <c r="B468" s="361" t="s">
        <v>641</v>
      </c>
      <c r="C468" s="362"/>
      <c r="D468" s="171">
        <v>3100000181916</v>
      </c>
      <c r="E468" s="147">
        <v>0</v>
      </c>
    </row>
    <row r="469" spans="1:5" ht="15.75">
      <c r="A469" s="57">
        <v>463</v>
      </c>
      <c r="B469" s="361" t="s">
        <v>89</v>
      </c>
      <c r="C469" s="362"/>
      <c r="D469" s="171">
        <v>3100000182016</v>
      </c>
      <c r="E469" s="147">
        <v>0</v>
      </c>
    </row>
    <row r="470" spans="1:5" ht="15.75">
      <c r="A470" s="57">
        <v>464</v>
      </c>
      <c r="B470" s="361" t="s">
        <v>647</v>
      </c>
      <c r="C470" s="362"/>
      <c r="D470" s="171">
        <v>3100000182116</v>
      </c>
      <c r="E470" s="147">
        <v>0</v>
      </c>
    </row>
    <row r="471" spans="1:5" ht="15.75">
      <c r="A471" s="57">
        <v>465</v>
      </c>
      <c r="B471" s="361" t="s">
        <v>648</v>
      </c>
      <c r="C471" s="362"/>
      <c r="D471" s="171">
        <v>3100000182416</v>
      </c>
      <c r="E471" s="147">
        <v>0</v>
      </c>
    </row>
    <row r="472" spans="1:5" ht="15.75">
      <c r="A472" s="57">
        <v>466</v>
      </c>
      <c r="B472" s="361" t="s">
        <v>649</v>
      </c>
      <c r="C472" s="362"/>
      <c r="D472" s="171">
        <v>3100000182516</v>
      </c>
      <c r="E472" s="147">
        <v>0</v>
      </c>
    </row>
    <row r="473" spans="1:5" ht="15.75">
      <c r="A473" s="57">
        <v>467</v>
      </c>
      <c r="B473" s="361" t="s">
        <v>650</v>
      </c>
      <c r="C473" s="362"/>
      <c r="D473" s="171">
        <v>3100000182616</v>
      </c>
      <c r="E473" s="147">
        <v>0</v>
      </c>
    </row>
    <row r="474" spans="1:5" ht="15.75">
      <c r="A474" s="57">
        <v>468</v>
      </c>
      <c r="B474" s="361" t="s">
        <v>127</v>
      </c>
      <c r="C474" s="362"/>
      <c r="D474" s="171">
        <v>3100000182716</v>
      </c>
      <c r="E474" s="147">
        <v>0</v>
      </c>
    </row>
    <row r="475" spans="1:5" ht="15.75">
      <c r="A475" s="57">
        <v>469</v>
      </c>
      <c r="B475" s="361"/>
      <c r="C475" s="362"/>
      <c r="D475" s="171"/>
      <c r="E475" s="147"/>
    </row>
    <row r="476" spans="1:5" ht="15.75">
      <c r="A476" s="57">
        <v>470</v>
      </c>
      <c r="B476" s="361"/>
      <c r="C476" s="362"/>
      <c r="D476" s="171"/>
      <c r="E476" s="147"/>
    </row>
    <row r="477" spans="1:5" ht="15.75">
      <c r="A477" s="57">
        <v>471</v>
      </c>
      <c r="B477" s="179"/>
      <c r="C477" s="180"/>
      <c r="D477" s="173"/>
      <c r="E477" s="174"/>
    </row>
    <row r="478" spans="1:5" ht="15.75">
      <c r="A478" s="57">
        <v>472</v>
      </c>
      <c r="B478" s="179"/>
      <c r="C478" s="180"/>
      <c r="D478" s="173"/>
      <c r="E478" s="174"/>
    </row>
    <row r="479" spans="1:5" ht="15.75">
      <c r="A479" s="57">
        <v>473</v>
      </c>
      <c r="B479" s="179"/>
      <c r="C479" s="180"/>
      <c r="D479" s="173"/>
      <c r="E479" s="174"/>
    </row>
    <row r="480" spans="1:5" ht="15.75">
      <c r="A480" s="57"/>
      <c r="B480" s="370"/>
      <c r="C480" s="371"/>
      <c r="D480" s="173"/>
      <c r="E480" s="174"/>
    </row>
    <row r="481" spans="1:5" ht="18.75" thickBot="1">
      <c r="A481" s="57"/>
      <c r="B481" s="365" t="s">
        <v>16</v>
      </c>
      <c r="C481" s="366"/>
      <c r="D481" s="367"/>
      <c r="E481" s="148">
        <f>AVERAGE(E7:E480)</f>
        <v>0.2948717948717949</v>
      </c>
    </row>
    <row r="482" spans="3:5" ht="18.75" thickBot="1">
      <c r="C482" s="380" t="s">
        <v>353</v>
      </c>
      <c r="D482" s="381"/>
      <c r="E482" s="175">
        <f>COUNT(D7:D469)</f>
        <v>463</v>
      </c>
    </row>
  </sheetData>
  <sheetProtection/>
  <mergeCells count="477">
    <mergeCell ref="B373:C373"/>
    <mergeCell ref="B374:C374"/>
    <mergeCell ref="B354:C354"/>
    <mergeCell ref="B355:C355"/>
    <mergeCell ref="B356:C356"/>
    <mergeCell ref="B357:C357"/>
    <mergeCell ref="B358:C358"/>
    <mergeCell ref="B372:C372"/>
    <mergeCell ref="C482:D482"/>
    <mergeCell ref="B320:C320"/>
    <mergeCell ref="B321:C321"/>
    <mergeCell ref="B322:C322"/>
    <mergeCell ref="B323:C323"/>
    <mergeCell ref="B324:C324"/>
    <mergeCell ref="B377:C377"/>
    <mergeCell ref="B378:C378"/>
    <mergeCell ref="B352:C352"/>
    <mergeCell ref="B353:C353"/>
    <mergeCell ref="B471:C471"/>
    <mergeCell ref="B472:C472"/>
    <mergeCell ref="B473:C473"/>
    <mergeCell ref="B474:C474"/>
    <mergeCell ref="B475:C475"/>
    <mergeCell ref="B476:C476"/>
    <mergeCell ref="B315:C315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50:C350"/>
    <mergeCell ref="B351:C351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49:C349"/>
    <mergeCell ref="B332:C332"/>
    <mergeCell ref="B333:C333"/>
    <mergeCell ref="B334:C334"/>
    <mergeCell ref="B335:C335"/>
    <mergeCell ref="B336:C336"/>
    <mergeCell ref="B337:C337"/>
    <mergeCell ref="B369:C369"/>
    <mergeCell ref="B370:C37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43:C43"/>
    <mergeCell ref="B44:C44"/>
    <mergeCell ref="B375:C375"/>
    <mergeCell ref="B376:C376"/>
    <mergeCell ref="B359:C359"/>
    <mergeCell ref="B360:C360"/>
    <mergeCell ref="B361:C361"/>
    <mergeCell ref="B362:C362"/>
    <mergeCell ref="B363:C363"/>
    <mergeCell ref="B364:C364"/>
    <mergeCell ref="B34:C34"/>
    <mergeCell ref="B35:C35"/>
    <mergeCell ref="B24:C24"/>
    <mergeCell ref="B25:C25"/>
    <mergeCell ref="B26:C26"/>
    <mergeCell ref="B27:C27"/>
    <mergeCell ref="B28:C28"/>
    <mergeCell ref="B29:C29"/>
    <mergeCell ref="B10:C10"/>
    <mergeCell ref="B11:C11"/>
    <mergeCell ref="B30:C30"/>
    <mergeCell ref="B31:C31"/>
    <mergeCell ref="B32:C32"/>
    <mergeCell ref="B33:C33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D5:E5"/>
    <mergeCell ref="B3:J4"/>
    <mergeCell ref="B5:C5"/>
    <mergeCell ref="B18:C18"/>
    <mergeCell ref="B19:C19"/>
    <mergeCell ref="B20:C20"/>
    <mergeCell ref="B6:C6"/>
    <mergeCell ref="B7:C7"/>
    <mergeCell ref="B8:C8"/>
    <mergeCell ref="B9:C9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42:C42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96:C96"/>
    <mergeCell ref="B97:C97"/>
    <mergeCell ref="B78:C78"/>
    <mergeCell ref="B79:C79"/>
    <mergeCell ref="B80:C80"/>
    <mergeCell ref="B81:C81"/>
    <mergeCell ref="B82:C82"/>
    <mergeCell ref="B83:C83"/>
    <mergeCell ref="B120:C120"/>
    <mergeCell ref="B121:C121"/>
    <mergeCell ref="B122:C122"/>
    <mergeCell ref="B123:C123"/>
    <mergeCell ref="B124:C124"/>
    <mergeCell ref="B125:C125"/>
    <mergeCell ref="B84:C84"/>
    <mergeCell ref="B85:C85"/>
    <mergeCell ref="B86:C86"/>
    <mergeCell ref="B87:C87"/>
    <mergeCell ref="B88:C88"/>
    <mergeCell ref="B89:C89"/>
    <mergeCell ref="B126:C126"/>
    <mergeCell ref="B90:C90"/>
    <mergeCell ref="B91:C91"/>
    <mergeCell ref="B92:C92"/>
    <mergeCell ref="B93:C93"/>
    <mergeCell ref="B94:C94"/>
    <mergeCell ref="B95:C95"/>
    <mergeCell ref="B117:C117"/>
    <mergeCell ref="B118:C118"/>
    <mergeCell ref="B119:C119"/>
    <mergeCell ref="B116:C116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98:C98"/>
    <mergeCell ref="B99:C99"/>
    <mergeCell ref="B100:C100"/>
    <mergeCell ref="B101:C101"/>
    <mergeCell ref="B114:C114"/>
    <mergeCell ref="B115:C115"/>
    <mergeCell ref="B102:C102"/>
    <mergeCell ref="B103:C103"/>
    <mergeCell ref="B104:C104"/>
    <mergeCell ref="B105:C105"/>
    <mergeCell ref="B148:C148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388:C388"/>
    <mergeCell ref="B149:C149"/>
    <mergeCell ref="B150:C150"/>
    <mergeCell ref="B151:C151"/>
    <mergeCell ref="B152:C152"/>
    <mergeCell ref="B153:C153"/>
    <mergeCell ref="B338:C338"/>
    <mergeCell ref="B339:C339"/>
    <mergeCell ref="B340:C340"/>
    <mergeCell ref="B365:C365"/>
    <mergeCell ref="B157:C157"/>
    <mergeCell ref="B158:C158"/>
    <mergeCell ref="B159:C159"/>
    <mergeCell ref="B160:C160"/>
    <mergeCell ref="B161:C161"/>
    <mergeCell ref="B162:C162"/>
    <mergeCell ref="B480:C480"/>
    <mergeCell ref="B155:C15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200:C200"/>
    <mergeCell ref="B201:C201"/>
    <mergeCell ref="B202:C202"/>
    <mergeCell ref="B154:C154"/>
    <mergeCell ref="B174:C174"/>
    <mergeCell ref="B175:C175"/>
    <mergeCell ref="B171:C171"/>
    <mergeCell ref="B172:C172"/>
    <mergeCell ref="B173:C173"/>
    <mergeCell ref="B156:C156"/>
    <mergeCell ref="B194:C194"/>
    <mergeCell ref="B195:C195"/>
    <mergeCell ref="B196:C196"/>
    <mergeCell ref="B197:C197"/>
    <mergeCell ref="B198:C198"/>
    <mergeCell ref="B199:C199"/>
    <mergeCell ref="B481:D48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208:C208"/>
    <mergeCell ref="B189:C189"/>
    <mergeCell ref="B190:C190"/>
    <mergeCell ref="B191:C191"/>
    <mergeCell ref="B192:C192"/>
    <mergeCell ref="B185:C185"/>
    <mergeCell ref="B186:C186"/>
    <mergeCell ref="B187:C187"/>
    <mergeCell ref="B188:C188"/>
    <mergeCell ref="B193:C193"/>
    <mergeCell ref="B223:C223"/>
    <mergeCell ref="B224:C224"/>
    <mergeCell ref="B225:C225"/>
    <mergeCell ref="B226:C226"/>
    <mergeCell ref="B227:C227"/>
    <mergeCell ref="B203:C203"/>
    <mergeCell ref="B204:C204"/>
    <mergeCell ref="B205:C205"/>
    <mergeCell ref="B206:C206"/>
    <mergeCell ref="B207:C207"/>
    <mergeCell ref="B217:C217"/>
    <mergeCell ref="B218:C218"/>
    <mergeCell ref="B219:C219"/>
    <mergeCell ref="B220:C220"/>
    <mergeCell ref="B221:C221"/>
    <mergeCell ref="B222:C222"/>
    <mergeCell ref="B228:C228"/>
    <mergeCell ref="B229:C229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47:C247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55:C255"/>
    <mergeCell ref="B256:C25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63:C263"/>
    <mergeCell ref="B264:C264"/>
    <mergeCell ref="B265:C265"/>
    <mergeCell ref="B248:C248"/>
    <mergeCell ref="B249:C249"/>
    <mergeCell ref="B250:C250"/>
    <mergeCell ref="B251:C251"/>
    <mergeCell ref="B252:C252"/>
    <mergeCell ref="B253:C253"/>
    <mergeCell ref="B254:C254"/>
    <mergeCell ref="B257:C257"/>
    <mergeCell ref="B258:C258"/>
    <mergeCell ref="B259:C259"/>
    <mergeCell ref="B260:C260"/>
    <mergeCell ref="B261:C261"/>
    <mergeCell ref="B262:C262"/>
    <mergeCell ref="B289:C289"/>
    <mergeCell ref="B291:C291"/>
    <mergeCell ref="B384:C384"/>
    <mergeCell ref="B385:C385"/>
    <mergeCell ref="B386:C386"/>
    <mergeCell ref="B275:C275"/>
    <mergeCell ref="B276:C276"/>
    <mergeCell ref="B277:C277"/>
    <mergeCell ref="B366:C366"/>
    <mergeCell ref="B367:C367"/>
    <mergeCell ref="B272:C272"/>
    <mergeCell ref="B290:C290"/>
    <mergeCell ref="B387:C387"/>
    <mergeCell ref="B273:C273"/>
    <mergeCell ref="B274:C274"/>
    <mergeCell ref="B284:C284"/>
    <mergeCell ref="B285:C285"/>
    <mergeCell ref="B286:C286"/>
    <mergeCell ref="B287:C287"/>
    <mergeCell ref="B288:C288"/>
    <mergeCell ref="B266:C266"/>
    <mergeCell ref="B267:C267"/>
    <mergeCell ref="B268:C268"/>
    <mergeCell ref="B269:C269"/>
    <mergeCell ref="B270:C270"/>
    <mergeCell ref="B271:C271"/>
    <mergeCell ref="B294:C294"/>
    <mergeCell ref="B325:C325"/>
    <mergeCell ref="B326:C326"/>
    <mergeCell ref="B327:C327"/>
    <mergeCell ref="B328:C328"/>
    <mergeCell ref="B329:C329"/>
    <mergeCell ref="B316:C316"/>
    <mergeCell ref="B317:C317"/>
    <mergeCell ref="B318:C318"/>
    <mergeCell ref="B319:C319"/>
    <mergeCell ref="B382:C382"/>
    <mergeCell ref="B383:C383"/>
    <mergeCell ref="B278:C278"/>
    <mergeCell ref="B279:C279"/>
    <mergeCell ref="B280:C280"/>
    <mergeCell ref="B281:C281"/>
    <mergeCell ref="B282:C282"/>
    <mergeCell ref="B283:C283"/>
    <mergeCell ref="B292:C292"/>
    <mergeCell ref="B293:C293"/>
    <mergeCell ref="B295:C295"/>
    <mergeCell ref="B296:C296"/>
    <mergeCell ref="B297:C297"/>
    <mergeCell ref="B379:C379"/>
    <mergeCell ref="B380:C380"/>
    <mergeCell ref="B381:C381"/>
    <mergeCell ref="B330:C330"/>
    <mergeCell ref="B331:C331"/>
    <mergeCell ref="B371:C371"/>
    <mergeCell ref="B368:C368"/>
    <mergeCell ref="B406:C406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14:C414"/>
    <mergeCell ref="B415:C41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22:C422"/>
    <mergeCell ref="B423:C423"/>
    <mergeCell ref="B424:C424"/>
    <mergeCell ref="B407:C407"/>
    <mergeCell ref="B408:C408"/>
    <mergeCell ref="B409:C409"/>
    <mergeCell ref="B410:C410"/>
    <mergeCell ref="B411:C411"/>
    <mergeCell ref="B412:C412"/>
    <mergeCell ref="B413:C413"/>
    <mergeCell ref="B416:C416"/>
    <mergeCell ref="B417:C417"/>
    <mergeCell ref="B418:C418"/>
    <mergeCell ref="B419:C419"/>
    <mergeCell ref="B420:C420"/>
    <mergeCell ref="B421:C421"/>
    <mergeCell ref="B442:C442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0:C450"/>
    <mergeCell ref="B451:C451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58:C458"/>
    <mergeCell ref="B459:C459"/>
    <mergeCell ref="B460:C460"/>
    <mergeCell ref="B443:C443"/>
    <mergeCell ref="B444:C444"/>
    <mergeCell ref="B445:C445"/>
    <mergeCell ref="B446:C446"/>
    <mergeCell ref="B447:C447"/>
    <mergeCell ref="B448:C448"/>
    <mergeCell ref="B449:C449"/>
    <mergeCell ref="B452:C452"/>
    <mergeCell ref="B453:C453"/>
    <mergeCell ref="B454:C454"/>
    <mergeCell ref="B455:C455"/>
    <mergeCell ref="B456:C456"/>
    <mergeCell ref="B457:C457"/>
    <mergeCell ref="B470:C47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rgb="FFBF1BA0"/>
  </sheetPr>
  <dimension ref="A2:R1191"/>
  <sheetViews>
    <sheetView showGridLines="0" zoomScale="55" zoomScaleNormal="5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9" sqref="B9:B10"/>
    </sheetView>
  </sheetViews>
  <sheetFormatPr defaultColWidth="11.421875" defaultRowHeight="12.75"/>
  <cols>
    <col min="1" max="1" width="1.8515625" style="1" customWidth="1"/>
    <col min="2" max="2" width="19.7109375" style="29" customWidth="1"/>
    <col min="3" max="3" width="19.7109375" style="0" customWidth="1"/>
    <col min="4" max="4" width="19.7109375" style="9" customWidth="1"/>
    <col min="5" max="5" width="19.7109375" style="11" customWidth="1"/>
    <col min="6" max="6" width="19.7109375" style="12" customWidth="1"/>
    <col min="7" max="7" width="19.7109375" style="14" customWidth="1"/>
    <col min="8" max="70" width="19.7109375" style="0" customWidth="1"/>
  </cols>
  <sheetData>
    <row r="2" spans="2:9" ht="24" customHeight="1" hidden="1">
      <c r="B2" s="382"/>
      <c r="C2" s="382"/>
      <c r="D2" s="382"/>
      <c r="E2" s="382"/>
      <c r="F2" s="382"/>
      <c r="G2" s="2"/>
      <c r="H2" s="3"/>
      <c r="I2" s="4"/>
    </row>
    <row r="3" spans="2:9" ht="24" customHeight="1" hidden="1">
      <c r="B3" s="5"/>
      <c r="C3" s="5"/>
      <c r="D3" s="5"/>
      <c r="E3" s="5"/>
      <c r="F3" s="5"/>
      <c r="G3" s="2"/>
      <c r="H3" s="3"/>
      <c r="I3" s="4"/>
    </row>
    <row r="4" spans="2:9" ht="18" hidden="1">
      <c r="B4" s="5"/>
      <c r="C4" s="5"/>
      <c r="D4" s="5"/>
      <c r="E4" s="5"/>
      <c r="F4" s="5"/>
      <c r="G4" s="2"/>
      <c r="H4" s="3"/>
      <c r="I4" s="4"/>
    </row>
    <row r="5" spans="2:9" ht="18" hidden="1">
      <c r="B5" s="5"/>
      <c r="C5" s="5"/>
      <c r="D5" s="5"/>
      <c r="E5" s="5"/>
      <c r="F5" s="5"/>
      <c r="G5" s="2"/>
      <c r="H5" s="3"/>
      <c r="I5" s="4"/>
    </row>
    <row r="6" spans="2:9" ht="12.75" customHeight="1" thickBot="1">
      <c r="B6" s="5"/>
      <c r="C6" s="5"/>
      <c r="D6" s="5"/>
      <c r="E6" s="5"/>
      <c r="F6" s="5"/>
      <c r="G6" s="2"/>
      <c r="H6" s="3"/>
      <c r="I6" s="4"/>
    </row>
    <row r="7" spans="1:14" s="7" customFormat="1" ht="39" customHeight="1">
      <c r="A7" s="6"/>
      <c r="B7" s="383" t="s">
        <v>17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</row>
    <row r="8" spans="1:14" s="7" customFormat="1" ht="44.25" customHeight="1" thickBot="1">
      <c r="A8" s="6"/>
      <c r="B8" s="386" t="s">
        <v>15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8"/>
    </row>
    <row r="9" spans="1:18" s="21" customFormat="1" ht="87" customHeight="1" thickBot="1">
      <c r="A9" s="20"/>
      <c r="B9" s="389" t="s">
        <v>0</v>
      </c>
      <c r="C9" s="23" t="s">
        <v>3</v>
      </c>
      <c r="D9" s="24" t="s">
        <v>4</v>
      </c>
      <c r="E9" s="24" t="s">
        <v>5</v>
      </c>
      <c r="F9" s="25" t="s">
        <v>6</v>
      </c>
      <c r="G9" s="26" t="s">
        <v>7</v>
      </c>
      <c r="H9" s="25" t="s">
        <v>8</v>
      </c>
      <c r="I9" s="25" t="s">
        <v>9</v>
      </c>
      <c r="J9" s="25" t="s">
        <v>10</v>
      </c>
      <c r="K9" s="25" t="s">
        <v>11</v>
      </c>
      <c r="L9" s="25" t="s">
        <v>12</v>
      </c>
      <c r="M9" s="25" t="s">
        <v>13</v>
      </c>
      <c r="N9" s="25" t="s">
        <v>14</v>
      </c>
      <c r="O9" s="328"/>
      <c r="P9" s="328"/>
      <c r="Q9" s="328"/>
      <c r="R9" s="328"/>
    </row>
    <row r="10" spans="1:14" s="21" customFormat="1" ht="45" customHeight="1" thickBot="1">
      <c r="A10" s="20"/>
      <c r="B10" s="390"/>
      <c r="C10" s="27" t="s">
        <v>2</v>
      </c>
      <c r="D10" s="27" t="s">
        <v>2</v>
      </c>
      <c r="E10" s="27" t="s">
        <v>2</v>
      </c>
      <c r="F10" s="27" t="s">
        <v>2</v>
      </c>
      <c r="G10" s="27" t="s">
        <v>2</v>
      </c>
      <c r="H10" s="27" t="s">
        <v>2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  <c r="N10" s="27" t="s">
        <v>2</v>
      </c>
    </row>
    <row r="11" spans="2:14" s="6" customFormat="1" ht="18" customHeight="1">
      <c r="B11" s="49"/>
      <c r="C11" s="41"/>
      <c r="D11" s="42"/>
      <c r="E11" s="42"/>
      <c r="F11" s="43"/>
      <c r="G11" s="44"/>
      <c r="H11" s="41"/>
      <c r="I11" s="47"/>
      <c r="J11" s="47"/>
      <c r="K11" s="47"/>
      <c r="L11" s="47"/>
      <c r="M11" s="47"/>
      <c r="N11" s="47"/>
    </row>
    <row r="12" spans="2:14" s="6" customFormat="1" ht="18" customHeight="1">
      <c r="B12" s="49"/>
      <c r="C12" s="41"/>
      <c r="D12" s="42"/>
      <c r="E12" s="42"/>
      <c r="F12" s="43"/>
      <c r="G12" s="44"/>
      <c r="H12" s="41"/>
      <c r="I12" s="47"/>
      <c r="J12" s="47"/>
      <c r="K12" s="47"/>
      <c r="L12" s="47"/>
      <c r="M12" s="47"/>
      <c r="N12" s="47"/>
    </row>
    <row r="13" spans="2:14" s="6" customFormat="1" ht="18" customHeight="1">
      <c r="B13" s="49"/>
      <c r="C13" s="41"/>
      <c r="D13" s="42"/>
      <c r="E13" s="42"/>
      <c r="F13" s="43"/>
      <c r="G13" s="44"/>
      <c r="H13" s="41"/>
      <c r="I13" s="47"/>
      <c r="J13" s="47"/>
      <c r="K13" s="47"/>
      <c r="L13" s="47"/>
      <c r="M13" s="47"/>
      <c r="N13" s="47"/>
    </row>
    <row r="14" spans="2:14" s="6" customFormat="1" ht="18" customHeight="1">
      <c r="B14" s="49"/>
      <c r="C14" s="41"/>
      <c r="D14" s="42"/>
      <c r="E14" s="42"/>
      <c r="F14" s="43"/>
      <c r="G14" s="44"/>
      <c r="H14" s="41"/>
      <c r="I14" s="47"/>
      <c r="J14" s="47"/>
      <c r="K14" s="47"/>
      <c r="L14" s="47"/>
      <c r="M14" s="47"/>
      <c r="N14" s="47"/>
    </row>
    <row r="15" spans="2:14" s="6" customFormat="1" ht="18" customHeight="1">
      <c r="B15" s="49"/>
      <c r="C15" s="41"/>
      <c r="D15" s="42"/>
      <c r="E15" s="42"/>
      <c r="F15" s="43"/>
      <c r="G15" s="44"/>
      <c r="H15" s="41"/>
      <c r="I15" s="47"/>
      <c r="J15" s="47"/>
      <c r="K15" s="47"/>
      <c r="L15" s="47"/>
      <c r="M15" s="47"/>
      <c r="N15" s="47"/>
    </row>
    <row r="16" spans="2:14" s="6" customFormat="1" ht="18" customHeight="1">
      <c r="B16" s="49"/>
      <c r="C16" s="41"/>
      <c r="D16" s="42"/>
      <c r="E16" s="42"/>
      <c r="F16" s="43"/>
      <c r="G16" s="44"/>
      <c r="H16" s="41"/>
      <c r="I16" s="47"/>
      <c r="J16" s="47"/>
      <c r="K16" s="47"/>
      <c r="L16" s="47"/>
      <c r="M16" s="47"/>
      <c r="N16" s="47"/>
    </row>
    <row r="17" spans="2:14" ht="18" customHeight="1">
      <c r="B17" s="50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20.25">
      <c r="B18" s="5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20.25">
      <c r="B19" s="50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20.25">
      <c r="B20" s="50"/>
      <c r="C20" s="46"/>
      <c r="D20" s="46"/>
      <c r="E20" s="46"/>
      <c r="F20" s="46" t="s">
        <v>1</v>
      </c>
      <c r="G20" s="46"/>
      <c r="H20" s="46"/>
      <c r="I20" s="46"/>
      <c r="J20" s="46"/>
      <c r="K20" s="46"/>
      <c r="L20" s="46"/>
      <c r="M20" s="46"/>
      <c r="N20" s="46"/>
    </row>
    <row r="21" spans="2:14" ht="20.25">
      <c r="B21" s="50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20.25">
      <c r="B22" s="50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20.25">
      <c r="B23" s="5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20.25">
      <c r="B24" s="5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20.25">
      <c r="B25" s="5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20.25">
      <c r="B26" s="5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20.25">
      <c r="A27"/>
      <c r="B27" s="50"/>
      <c r="C27" s="4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20.25">
      <c r="B28" s="5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20.25">
      <c r="A29"/>
      <c r="B29" s="50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20.25">
      <c r="B30" s="5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20.25">
      <c r="B31" s="5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20.25">
      <c r="B32" s="5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20.25">
      <c r="B33" s="50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20.25">
      <c r="B34" s="5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20.25">
      <c r="B35" s="5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20.25">
      <c r="B36" s="5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20.25">
      <c r="B37" s="5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20.25">
      <c r="B38" s="5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20.25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20.25">
      <c r="B40" s="5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20.25">
      <c r="B41" s="5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20.25">
      <c r="B42" s="50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20.25">
      <c r="B43" s="5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20.25">
      <c r="B44" s="5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20.25">
      <c r="B45" s="5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20.25">
      <c r="B46" s="50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20.25">
      <c r="B47" s="5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ht="20.25">
      <c r="B48" s="50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20.25">
      <c r="B49" s="50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ht="20.25">
      <c r="B50" s="50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20.25">
      <c r="B51" s="5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20.25">
      <c r="B52" s="50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20.25">
      <c r="B53" s="50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20.25">
      <c r="B54" s="50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20.25">
      <c r="B55" s="50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20.25">
      <c r="B56" s="50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20.25">
      <c r="B57" s="5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20.25">
      <c r="B58" s="50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20.25">
      <c r="B59" s="50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20.25">
      <c r="B60" s="5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20.25">
      <c r="B61" s="50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20.25">
      <c r="B62" s="50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20.25">
      <c r="B63" s="50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20.25">
      <c r="B64" s="50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20.25">
      <c r="B65" s="50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20.25">
      <c r="B66" s="50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20.25">
      <c r="B67" s="50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20.25">
      <c r="B68" s="50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20.25">
      <c r="B69" s="50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20.25">
      <c r="B70" s="50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20.25">
      <c r="B71" s="50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20.25">
      <c r="B72" s="50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20.25">
      <c r="B73" s="50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20.25">
      <c r="B74" s="50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20.25">
      <c r="B75" s="50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20.25">
      <c r="B76" s="50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20.25">
      <c r="B77" s="50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20.25">
      <c r="B78" s="50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20.25">
      <c r="B79" s="50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20.25">
      <c r="B80" s="50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20.25">
      <c r="B81" s="50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20.25">
      <c r="B82" s="50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20.25">
      <c r="B83" s="50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20.25">
      <c r="B84" s="50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20.25">
      <c r="B85" s="50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20.25">
      <c r="B86" s="50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20.25">
      <c r="B87" s="50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20.25">
      <c r="B88" s="50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20.25">
      <c r="B89" s="50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20.25">
      <c r="B90" s="50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20.25">
      <c r="B91" s="50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20.25">
      <c r="B92" s="50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20.25">
      <c r="B93" s="50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20.25">
      <c r="B94" s="50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20.25">
      <c r="B95" s="50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20.25">
      <c r="B96" s="50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20.25">
      <c r="B97" s="50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20.25">
      <c r="B98" s="50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20.25">
      <c r="B99" s="50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20.25">
      <c r="B100" s="50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20.25">
      <c r="B101" s="50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20.25">
      <c r="B102" s="50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20.25">
      <c r="B103" s="50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20.25">
      <c r="B104" s="50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20.25">
      <c r="B105" s="50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20.25">
      <c r="B106" s="50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20.25">
      <c r="B107" s="50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20.25">
      <c r="B108" s="50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20.25">
      <c r="B109" s="50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20.25">
      <c r="B110" s="50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20.25">
      <c r="B111" s="50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20.25">
      <c r="B112" s="50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20.25">
      <c r="B113" s="50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20.25">
      <c r="B114" s="50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20.25">
      <c r="B115" s="50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20.25">
      <c r="B116" s="50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20.25">
      <c r="B117" s="50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20.25">
      <c r="B118" s="50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20.25">
      <c r="B119" s="50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20.25">
      <c r="B120" s="50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20.25">
      <c r="B121" s="50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20.25">
      <c r="B122" s="50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20.25">
      <c r="B123" s="50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20.25">
      <c r="B124" s="50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20.25">
      <c r="B125" s="50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20.25">
      <c r="B126" s="50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2:14" ht="20.25">
      <c r="B127" s="50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2:14" ht="20.25">
      <c r="B128" s="50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2:14" ht="20.25">
      <c r="B129" s="50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20.25">
      <c r="B130" s="50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20.25">
      <c r="B131" s="50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2:14" ht="20.25">
      <c r="B132" s="50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2:14" ht="20.25">
      <c r="B133" s="50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ht="20.25">
      <c r="B134" s="50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2:14" ht="20.25">
      <c r="B135" s="50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ht="20.25">
      <c r="B136" s="50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2:14" ht="20.25">
      <c r="B137" s="50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ht="20.25">
      <c r="B138" s="50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2:14" ht="20.25">
      <c r="B139" s="50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ht="20.25">
      <c r="B140" s="50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2:14" ht="20.25">
      <c r="B141" s="50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ht="20.25">
      <c r="B142" s="50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2:14" ht="20.25">
      <c r="B143" s="50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ht="20.25">
      <c r="B144" s="50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 ht="20.25">
      <c r="B145" s="50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ht="20.25">
      <c r="B146" s="50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2:14" ht="20.25">
      <c r="B147" s="50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2:14" ht="20.25">
      <c r="B148" s="50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2:14" ht="20.25">
      <c r="B149" s="50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2:14" ht="20.25">
      <c r="B150" s="50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20.25">
      <c r="B151" s="50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2:14" ht="20.25">
      <c r="B152" s="50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2:14" ht="20.25">
      <c r="B153" s="50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2:14" ht="20.25">
      <c r="B154" s="50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2:14" ht="20.25">
      <c r="B155" s="50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2:14" ht="20.25">
      <c r="B156" s="50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2:14" ht="20.25">
      <c r="B157" s="50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2:14" ht="20.25">
      <c r="B158" s="50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2:14" ht="20.25">
      <c r="B159" s="50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2:14" ht="20.25">
      <c r="B160" s="50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2:14" ht="20.25">
      <c r="B161" s="50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2:14" ht="20.25">
      <c r="B162" s="50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2:14" ht="20.25">
      <c r="B163" s="50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2:14" ht="20.25">
      <c r="B164" s="50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2:14" ht="20.25">
      <c r="B165" s="50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2:14" ht="20.25">
      <c r="B166" s="50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2:14" ht="20.25">
      <c r="B167" s="50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2:14" ht="20.25">
      <c r="B168" s="50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2:14" ht="20.25">
      <c r="B169" s="50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2:14" ht="20.25">
      <c r="B170" s="50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2:14" ht="20.25">
      <c r="B171" s="50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2:14" ht="20.25">
      <c r="B172" s="50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2:14" ht="20.25">
      <c r="B173" s="50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2:14" ht="20.25">
      <c r="B174" s="50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2:14" ht="20.25">
      <c r="B175" s="50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2:14" ht="20.25">
      <c r="B176" s="50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2:14" ht="20.25">
      <c r="B177" s="50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2:14" ht="20.25">
      <c r="B178" s="50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2:14" ht="20.25">
      <c r="B179" s="50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2:14" ht="20.25">
      <c r="B180" s="50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2:14" ht="20.25">
      <c r="B181" s="50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2:14" ht="20.25">
      <c r="B182" s="50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2:14" ht="20.25">
      <c r="B183" s="50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2:14" ht="20.25">
      <c r="B184" s="50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14" ht="20.25">
      <c r="B185" s="50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14" ht="20.25">
      <c r="B186" s="50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14" ht="20.25">
      <c r="B187" s="50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14" ht="20.25">
      <c r="B188" s="50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14" ht="20.25">
      <c r="B189" s="50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2:14" ht="20.25">
      <c r="B190" s="50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2:14" ht="20.25">
      <c r="B191" s="50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2:14" ht="20.25">
      <c r="B192" s="50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2:14" ht="20.25">
      <c r="B193" s="50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2:14" ht="20.25">
      <c r="B194" s="50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2:14" ht="20.25">
      <c r="B195" s="50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2:14" ht="20.25">
      <c r="B196" s="50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2:14" ht="20.25">
      <c r="B197" s="50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2:14" ht="20.25">
      <c r="B198" s="50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2:14" ht="20.25">
      <c r="B199" s="50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2:14" ht="20.25">
      <c r="B200" s="50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2:14" ht="20.25">
      <c r="B201" s="50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2:14" ht="20.25">
      <c r="B202" s="50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2:14" ht="20.25">
      <c r="B203" s="50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2:14" ht="20.25">
      <c r="B204" s="50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2:14" ht="20.25">
      <c r="B205" s="50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2:14" ht="20.25">
      <c r="B206" s="50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2:14" ht="20.25">
      <c r="B207" s="50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2:14" ht="20.25">
      <c r="B208" s="50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2:14" ht="20.25">
      <c r="B209" s="50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2:14" ht="20.25">
      <c r="B210" s="50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2:14" ht="20.25">
      <c r="B211" s="50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2:14" ht="20.25">
      <c r="B212" s="50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2:14" ht="20.25">
      <c r="B213" s="50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2:14" ht="20.25">
      <c r="B214" s="50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2:14" ht="20.25">
      <c r="B215" s="50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2:14" ht="20.25">
      <c r="B216" s="50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2:14" ht="20.25">
      <c r="B217" s="50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2:14" ht="20.25">
      <c r="B218" s="50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2:14" ht="20.25">
      <c r="B219" s="50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2:14" ht="20.25">
      <c r="B220" s="50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2:14" ht="20.25">
      <c r="B221" s="50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2:14" ht="20.25">
      <c r="B222" s="50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2:14" ht="20.25">
      <c r="B223" s="50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2:14" ht="20.25">
      <c r="B224" s="50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2:14" ht="20.25">
      <c r="B225" s="50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2:14" ht="20.25">
      <c r="B226" s="50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2:14" ht="20.25">
      <c r="B227" s="50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2:14" ht="20.25">
      <c r="B228" s="50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2:14" ht="20.25">
      <c r="B229" s="50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2:14" ht="20.25">
      <c r="B230" s="50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2:14" ht="20.25">
      <c r="B231" s="50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2:14" ht="20.25">
      <c r="B232" s="50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2:14" ht="20.25">
      <c r="B233" s="50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2:14" ht="20.25">
      <c r="B234" s="50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20.25">
      <c r="B235" s="50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14" ht="20.25">
      <c r="B236" s="50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2:14" ht="20.25">
      <c r="B237" s="50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2:14" ht="20.25">
      <c r="B238" s="50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2:14" ht="20.25">
      <c r="B239" s="50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2:14" ht="20.25">
      <c r="B240" s="50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2:14" ht="20.25">
      <c r="B241" s="50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2:14" ht="20.25">
      <c r="B242" s="50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2:14" ht="20.25">
      <c r="B243" s="50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2:14" ht="20.25">
      <c r="B244" s="50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2:14" ht="20.25">
      <c r="B245" s="50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2:14" ht="20.25">
      <c r="B246" s="50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2:14" ht="20.25">
      <c r="B247" s="50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2:14" ht="20.25">
      <c r="B248" s="50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20.25">
      <c r="A249"/>
      <c r="B249" s="50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2:14" ht="20.25">
      <c r="B250" s="50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20.25">
      <c r="A251"/>
      <c r="B251" s="50"/>
      <c r="C251" s="46"/>
      <c r="D251" s="46"/>
      <c r="E251" s="46"/>
      <c r="F251" s="45"/>
      <c r="G251" s="46"/>
      <c r="H251" s="46"/>
      <c r="I251" s="46"/>
      <c r="J251" s="46"/>
      <c r="K251" s="46"/>
      <c r="L251" s="46"/>
      <c r="M251" s="46"/>
      <c r="N251" s="46"/>
    </row>
    <row r="252" spans="2:14" ht="20.25">
      <c r="B252" s="50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2:14" ht="20.25">
      <c r="B253" s="50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2:14" ht="20.25">
      <c r="B254" s="50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20.25">
      <c r="A255"/>
      <c r="B255" s="50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2:14" ht="20.25">
      <c r="B256" s="50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2:14" ht="20.25">
      <c r="B257" s="50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2:14" ht="20.25">
      <c r="B258" s="50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2:14" ht="20.25">
      <c r="B259" s="50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2:14" ht="20.25">
      <c r="B260" s="50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2:14" ht="20.25">
      <c r="B261" s="50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2:14" ht="20.25">
      <c r="B262" s="50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2:14" ht="20.25">
      <c r="B263" s="50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2:14" ht="20.25">
      <c r="B264" s="50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2:14" ht="20.25">
      <c r="B265" s="50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2:14" ht="20.25">
      <c r="B266" s="50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2:14" ht="20.25">
      <c r="B267" s="50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2:14" ht="20.25">
      <c r="B268" s="50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2:14" ht="20.25">
      <c r="B269" s="50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2:14" ht="20.25">
      <c r="B270" s="50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2:14" ht="20.25">
      <c r="B271" s="50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2:14" ht="20.25">
      <c r="B272" s="50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2:14" ht="20.25">
      <c r="B273" s="50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2:14" ht="20.25">
      <c r="B274" s="50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2:14" ht="20.25">
      <c r="B275" s="50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2:14" ht="20.25">
      <c r="B276" s="50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2:14" ht="20.25">
      <c r="B277" s="50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2:14" ht="20.25">
      <c r="B278" s="50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2:14" ht="20.25">
      <c r="B279" s="50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2:14" ht="20.25">
      <c r="B280" s="50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2:14" ht="20.25">
      <c r="B281" s="50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2:14" ht="20.25">
      <c r="B282" s="50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2:14" ht="20.25">
      <c r="B283" s="50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2:14" ht="20.25">
      <c r="B284" s="50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2:14" ht="20.25">
      <c r="B285" s="50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2:14" ht="20.25">
      <c r="B286" s="50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2:14" ht="20.25">
      <c r="B287" s="50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2:14" ht="20.25">
      <c r="B288" s="50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2:14" ht="20.25">
      <c r="B289" s="50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2:14" ht="20.25">
      <c r="B290" s="50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2:14" ht="20.25">
      <c r="B291" s="50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2:14" ht="20.25">
      <c r="B292" s="50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2:14" ht="20.25">
      <c r="B293" s="50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2:14" ht="20.25">
      <c r="B294" s="50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2:14" ht="20.25">
      <c r="B295" s="50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2:14" ht="20.25">
      <c r="B296" s="50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2:14" ht="20.25">
      <c r="B297" s="50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2:14" ht="20.25">
      <c r="B298" s="50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2:14" ht="20.25">
      <c r="B299" s="50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2:14" ht="20.25">
      <c r="B300" s="50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2:14" ht="20.25">
      <c r="B301" s="50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2:14" ht="20.25">
      <c r="B302" s="50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2:14" ht="20.25">
      <c r="B303" s="50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2:14" ht="20.25">
      <c r="B304" s="50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2:14" ht="20.25">
      <c r="B305" s="50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2:14" ht="20.25">
      <c r="B306" s="50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2:14" ht="20.25">
      <c r="B307" s="50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2:14" ht="20.25">
      <c r="B308" s="50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2:14" ht="20.25">
      <c r="B309" s="50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2:14" ht="20.25">
      <c r="B310" s="50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2:14" ht="20.25">
      <c r="B311" s="50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2:14" ht="20.25">
      <c r="B312" s="50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2:14" ht="20.25">
      <c r="B313" s="50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2:14" ht="20.25">
      <c r="B314" s="50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2:14" ht="20.25">
      <c r="B315" s="50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2:14" ht="20.25">
      <c r="B316" s="50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2:14" ht="20.25">
      <c r="B317" s="50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2:14" ht="20.25">
      <c r="B318" s="50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2:14" ht="20.25">
      <c r="B319" s="50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2:14" ht="20.25">
      <c r="B320" s="50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2:14" ht="20.25">
      <c r="B321" s="50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2:14" ht="20.25">
      <c r="B322" s="50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2:14" ht="20.25">
      <c r="B323" s="50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2:14" ht="20.25">
      <c r="B324" s="50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2:14" ht="20.25">
      <c r="B325" s="50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2:14" ht="20.25">
      <c r="B326" s="50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2:14" ht="20.25">
      <c r="B327" s="50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2:14" ht="20.25">
      <c r="B328" s="50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2:14" ht="20.25">
      <c r="B329" s="50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2:14" ht="20.25">
      <c r="B330" s="50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2:14" ht="20.25">
      <c r="B331" s="50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2:14" ht="20.25">
      <c r="B332" s="50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2:14" ht="20.25">
      <c r="B333" s="50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2:14" ht="20.25">
      <c r="B334" s="50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2:14" ht="20.25">
      <c r="B335" s="50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2:14" ht="20.25">
      <c r="B336" s="50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2:14" ht="20.25">
      <c r="B337" s="50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2:14" ht="20.25">
      <c r="B338" s="50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2:14" ht="20.25">
      <c r="B339" s="50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2:14" ht="20.25">
      <c r="B340" s="50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2:14" ht="20.25">
      <c r="B341" s="50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2:14" ht="20.25">
      <c r="B342" s="50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2:14" ht="20.25">
      <c r="B343" s="50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2:14" ht="20.25">
      <c r="B344" s="50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2:14" ht="20.25">
      <c r="B345" s="50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2:14" ht="20.25">
      <c r="B346" s="50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2:14" ht="20.25">
      <c r="B347" s="50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2:14" ht="20.25">
      <c r="B348" s="50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2:14" ht="20.25">
      <c r="B349" s="50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2:14" ht="20.25">
      <c r="B350" s="50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2:14" ht="20.25">
      <c r="B351" s="50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2:14" ht="20.25">
      <c r="B352" s="50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2:14" ht="20.25">
      <c r="B353" s="50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2:14" ht="20.25">
      <c r="B354" s="50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2:14" ht="20.25">
      <c r="B355" s="50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2:14" ht="20.25">
      <c r="B356" s="50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2:14" ht="20.25">
      <c r="B357" s="50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2:14" ht="20.25">
      <c r="B358" s="50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2:14" ht="20.25">
      <c r="B359" s="50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2:14" ht="20.25">
      <c r="B360" s="50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2:14" ht="20.25">
      <c r="B361" s="50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2:14" ht="20.25">
      <c r="B362" s="50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2:14" ht="20.25">
      <c r="B363" s="50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2:14" ht="20.25">
      <c r="B364" s="50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2:14" ht="20.25">
      <c r="B365" s="50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2:14" ht="20.25">
      <c r="B366" s="50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2:14" ht="20.25">
      <c r="B367" s="50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2:14" ht="20.25">
      <c r="B368" s="50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2:14" ht="20.25">
      <c r="B369" s="50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2:14" ht="20.25">
      <c r="B370" s="50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2:14" ht="20.25">
      <c r="B371" s="50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2:14" ht="20.25">
      <c r="B372" s="50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2:14" ht="20.25">
      <c r="B373" s="50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2:14" ht="20.25">
      <c r="B374" s="50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2:14" ht="20.25">
      <c r="B375" s="50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2:14" ht="20.25">
      <c r="B376" s="50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2:14" ht="20.25">
      <c r="B377" s="50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2:14" ht="20.25">
      <c r="B378" s="50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2:14" ht="20.25">
      <c r="B379" s="50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2:14" ht="20.25">
      <c r="B380" s="50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2:14" ht="20.25">
      <c r="B381" s="50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2:14" ht="20.25">
      <c r="B382" s="50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2:14" ht="20.25">
      <c r="B383" s="50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2:14" ht="20.25">
      <c r="B384" s="50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2:14" ht="20.25">
      <c r="B385" s="50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2:14" ht="20.25">
      <c r="B386" s="50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2:14" ht="20.25">
      <c r="B387" s="50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2:14" ht="20.25">
      <c r="B388" s="50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2:14" ht="20.25">
      <c r="B389" s="50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2:14" ht="20.25">
      <c r="B390" s="50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2:14" ht="20.25">
      <c r="B391" s="50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2:14" ht="20.25">
      <c r="B392" s="50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2:14" ht="20.25">
      <c r="B393" s="50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2:14" ht="20.25">
      <c r="B394" s="50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2:14" ht="20.25">
      <c r="B395" s="50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2:14" ht="20.25">
      <c r="B396" s="50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2:14" ht="20.25">
      <c r="B397" s="50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2:14" ht="20.25">
      <c r="B398" s="50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2:14" ht="20.25">
      <c r="B399" s="50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2:14" ht="20.25">
      <c r="B400" s="50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2:14" ht="20.25">
      <c r="B401" s="50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2:14" ht="20.25">
      <c r="B402" s="50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2:14" ht="20.25">
      <c r="B403" s="50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2:14" ht="20.25">
      <c r="B404" s="50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2:14" ht="20.25">
      <c r="B405" s="50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2:14" ht="20.25">
      <c r="B406" s="50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2:14" ht="20.25">
      <c r="B407" s="50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2:14" ht="20.25">
      <c r="B408" s="50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2:14" ht="20.25">
      <c r="B409" s="50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2:14" ht="20.25">
      <c r="B410" s="50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2:14" ht="20.25">
      <c r="B411" s="50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2:14" ht="20.25">
      <c r="B412" s="50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2:14" ht="20.25">
      <c r="B413" s="50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2:14" ht="20.25">
      <c r="B414" s="50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2:14" ht="20.25">
      <c r="B415" s="50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2:14" ht="20.25">
      <c r="B416" s="50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2:14" ht="20.25">
      <c r="B417" s="50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2:14" ht="20.25">
      <c r="B418" s="50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2:14" ht="20.25">
      <c r="B419" s="50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2:14" ht="20.25">
      <c r="B420" s="50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2:14" ht="20.25">
      <c r="B421" s="50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2:14" ht="20.25">
      <c r="B422" s="50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2:14" ht="20.25">
      <c r="B423" s="50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2:14" ht="20.25">
      <c r="B424" s="50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2:14" ht="20.25">
      <c r="B425" s="50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2:14" ht="20.25">
      <c r="B426" s="50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2:14" ht="20.25">
      <c r="B427" s="50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2:14" ht="20.25">
      <c r="B428" s="50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2:14" ht="20.25">
      <c r="B429" s="50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2:14" ht="20.25">
      <c r="B430" s="50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2:14" ht="20.25">
      <c r="B431" s="50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2:14" ht="20.25">
      <c r="B432" s="50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2:14" ht="20.25">
      <c r="B433" s="50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2:14" ht="20.25">
      <c r="B434" s="50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2:14" ht="20.25">
      <c r="B435" s="50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2:14" ht="20.25">
      <c r="B436" s="50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2:14" ht="20.25">
      <c r="B437" s="50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2:14" ht="20.25">
      <c r="B438" s="50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2:14" ht="20.25">
      <c r="B439" s="50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2:14" ht="20.25">
      <c r="B440" s="50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2:14" ht="20.25">
      <c r="B441" s="50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2:14" ht="20.25">
      <c r="B442" s="50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2:14" ht="20.25">
      <c r="B443" s="50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2:14" ht="20.25">
      <c r="B444" s="50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2:14" ht="20.25">
      <c r="B445" s="50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2:14" ht="20.25">
      <c r="B446" s="50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2:14" ht="20.25">
      <c r="B447" s="50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2:14" ht="20.25">
      <c r="B448" s="50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2:14" ht="20.25">
      <c r="B449" s="50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2:14" ht="20.25">
      <c r="B450" s="50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2:14" ht="20.25">
      <c r="B451" s="50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2:14" ht="20.25">
      <c r="B452" s="50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2:14" ht="20.25">
      <c r="B453" s="50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2:14" ht="20.25">
      <c r="B454" s="50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2:14" ht="20.25">
      <c r="B455" s="50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2:14" ht="20.25">
      <c r="B456" s="50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2:14" ht="20.25">
      <c r="B457" s="50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2:14" ht="20.25">
      <c r="B458" s="50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2:14" ht="20.25">
      <c r="B459" s="50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2:14" ht="20.25">
      <c r="B460" s="50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2:14" ht="20.25">
      <c r="B461" s="50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2:14" ht="20.25">
      <c r="B462" s="50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2:14" ht="20.25">
      <c r="B463" s="50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2:14" ht="20.25">
      <c r="B464" s="50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2:14" ht="20.25">
      <c r="B465" s="50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2:14" ht="20.25">
      <c r="B466" s="50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2:14" ht="20.25">
      <c r="B467" s="50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2:14" ht="20.25">
      <c r="B468" s="50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2:14" ht="20.25">
      <c r="B469" s="50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2:14" ht="20.25">
      <c r="B470" s="50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2:14" ht="20.25">
      <c r="B471" s="50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2:14" ht="20.25">
      <c r="B472" s="50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2:14" ht="20.25">
      <c r="B473" s="50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2:14" ht="20.25">
      <c r="B474" s="50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2:14" ht="20.25">
      <c r="B475" s="50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2:14" ht="20.25">
      <c r="B476" s="50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2:14" ht="20.25">
      <c r="B477" s="50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2:14" ht="20.25">
      <c r="B478" s="50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2:14" ht="20.25">
      <c r="B479" s="50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2:14" ht="20.25">
      <c r="B480" s="50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2:14" ht="20.25">
      <c r="B481" s="50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2:14" ht="20.25">
      <c r="B482" s="50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2:14" ht="20.25">
      <c r="B483" s="50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2:14" ht="20.25">
      <c r="B484" s="50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2:14" ht="20.25">
      <c r="B485" s="50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2:14" ht="20.25">
      <c r="B486" s="50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2:14" ht="20.25">
      <c r="B487" s="50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2:14" ht="20.25">
      <c r="B488" s="50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2:14" ht="20.25">
      <c r="B489" s="50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2:14" ht="20.25">
      <c r="B490" s="50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2:14" ht="20.25">
      <c r="B491" s="50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2:14" ht="20.25">
      <c r="B492" s="50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2:14" ht="20.25">
      <c r="B493" s="50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2:14" ht="20.25">
      <c r="B494" s="50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2:14" ht="20.25">
      <c r="B495" s="50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2:14" ht="20.25">
      <c r="B496" s="50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2:14" ht="20.25">
      <c r="B497" s="50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2:14" ht="20.25">
      <c r="B498" s="50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2:14" ht="20.25">
      <c r="B499" s="50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2:14" ht="20.25">
      <c r="B500" s="50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2:14" ht="20.25">
      <c r="B501" s="50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2:14" ht="20.25">
      <c r="B502" s="50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2:14" ht="20.25">
      <c r="B503" s="50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2:14" ht="20.25">
      <c r="B504" s="50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2:14" ht="20.25">
      <c r="B505" s="50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2:14" ht="20.25">
      <c r="B506" s="50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2:14" ht="20.25">
      <c r="B507" s="50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2:14" ht="20.25">
      <c r="B508" s="50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2:14" ht="20.25">
      <c r="B509" s="50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2:14" ht="20.25">
      <c r="B510" s="50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2:14" ht="20.25">
      <c r="B511" s="50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2:14" ht="20.25">
      <c r="B512" s="50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2:14" ht="20.25">
      <c r="B513" s="50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2:14" ht="20.25">
      <c r="B514" s="50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2:14" ht="20.25">
      <c r="B515" s="50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2:14" ht="20.25">
      <c r="B516" s="50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2:14" ht="20.25">
      <c r="B517" s="50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2:14" ht="20.25">
      <c r="B518" s="50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2:14" ht="20.25">
      <c r="B519" s="50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2:14" ht="20.25">
      <c r="B520" s="50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2:14" ht="20.25">
      <c r="B521" s="50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2:14" ht="20.25">
      <c r="B522" s="50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2:14" ht="20.25">
      <c r="B523" s="50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2:14" ht="20.25">
      <c r="B524" s="50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2:14" ht="20.25">
      <c r="B525" s="50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2:14" ht="20.25">
      <c r="B526" s="50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2:14" ht="20.25">
      <c r="B527" s="50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2:14" ht="20.25">
      <c r="B528" s="50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2:14" ht="20.25">
      <c r="B529" s="50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2:14" ht="20.25">
      <c r="B530" s="50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2:14" ht="20.25">
      <c r="B531" s="50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2:14" ht="20.25">
      <c r="B532" s="50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2:14" ht="20.25">
      <c r="B533" s="50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2:14" ht="20.25">
      <c r="B534" s="50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2:14" ht="20.25">
      <c r="B535" s="50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2:14" ht="20.25">
      <c r="B536" s="50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2:14" ht="20.25">
      <c r="B537" s="50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2:14" ht="20.25">
      <c r="B538" s="50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2:14" ht="20.25">
      <c r="B539" s="50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2:14" ht="20.25">
      <c r="B540" s="50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2:14" ht="20.25">
      <c r="B541" s="50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2:14" ht="20.25">
      <c r="B542" s="50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2:14" ht="20.25">
      <c r="B543" s="50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2:14" ht="20.25">
      <c r="B544" s="50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2:14" ht="20.25">
      <c r="B545" s="50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2:14" ht="20.25">
      <c r="B546" s="50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2:14" ht="20.25">
      <c r="B547" s="50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2:14" ht="20.25">
      <c r="B548" s="50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2:14" ht="20.25">
      <c r="B549" s="50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2:14" ht="18">
      <c r="B550" s="50"/>
      <c r="C550" s="15"/>
      <c r="D550" s="16"/>
      <c r="E550" s="17"/>
      <c r="F550" s="18"/>
      <c r="G550" s="19"/>
      <c r="H550" s="15"/>
      <c r="I550" s="15"/>
      <c r="J550" s="15"/>
      <c r="K550" s="15"/>
      <c r="L550" s="15"/>
      <c r="M550" s="15"/>
      <c r="N550" s="15"/>
    </row>
    <row r="551" spans="2:14" ht="18">
      <c r="B551" s="50"/>
      <c r="C551" s="15"/>
      <c r="D551" s="16"/>
      <c r="E551" s="17"/>
      <c r="F551" s="18"/>
      <c r="G551" s="19"/>
      <c r="H551" s="15"/>
      <c r="I551" s="15"/>
      <c r="J551" s="15"/>
      <c r="K551" s="15"/>
      <c r="L551" s="15"/>
      <c r="M551" s="15"/>
      <c r="N551" s="15"/>
    </row>
    <row r="552" spans="2:14" ht="18">
      <c r="B552" s="50"/>
      <c r="C552" s="15"/>
      <c r="D552" s="16"/>
      <c r="E552" s="17"/>
      <c r="F552" s="18"/>
      <c r="G552" s="19"/>
      <c r="H552" s="15"/>
      <c r="I552" s="15"/>
      <c r="J552" s="15"/>
      <c r="K552" s="15"/>
      <c r="L552" s="15"/>
      <c r="M552" s="15"/>
      <c r="N552" s="15"/>
    </row>
    <row r="553" spans="2:14" ht="18">
      <c r="B553" s="50"/>
      <c r="C553" s="15"/>
      <c r="D553" s="16"/>
      <c r="E553" s="17"/>
      <c r="F553" s="18"/>
      <c r="G553" s="19"/>
      <c r="H553" s="15"/>
      <c r="I553" s="15"/>
      <c r="J553" s="15"/>
      <c r="K553" s="15"/>
      <c r="L553" s="15"/>
      <c r="M553" s="15"/>
      <c r="N553" s="15"/>
    </row>
    <row r="554" spans="2:14" ht="18">
      <c r="B554" s="50"/>
      <c r="C554" s="15"/>
      <c r="D554" s="16"/>
      <c r="E554" s="17"/>
      <c r="F554" s="18"/>
      <c r="G554" s="19"/>
      <c r="H554" s="15"/>
      <c r="I554" s="15"/>
      <c r="J554" s="15"/>
      <c r="K554" s="15"/>
      <c r="L554" s="15"/>
      <c r="M554" s="15"/>
      <c r="N554" s="15"/>
    </row>
    <row r="555" spans="2:14" ht="18">
      <c r="B555" s="50"/>
      <c r="C555" s="15"/>
      <c r="D555" s="16"/>
      <c r="E555" s="17"/>
      <c r="F555" s="18"/>
      <c r="G555" s="19"/>
      <c r="H555" s="15"/>
      <c r="I555" s="15"/>
      <c r="J555" s="15"/>
      <c r="K555" s="15"/>
      <c r="L555" s="15"/>
      <c r="M555" s="15"/>
      <c r="N555" s="15"/>
    </row>
    <row r="556" spans="2:14" ht="18">
      <c r="B556" s="50"/>
      <c r="C556" s="15"/>
      <c r="D556" s="16"/>
      <c r="E556" s="17"/>
      <c r="F556" s="18"/>
      <c r="G556" s="19"/>
      <c r="H556" s="15"/>
      <c r="I556" s="15"/>
      <c r="J556" s="15"/>
      <c r="K556" s="15"/>
      <c r="L556" s="15"/>
      <c r="M556" s="15"/>
      <c r="N556" s="15"/>
    </row>
    <row r="557" spans="2:14" ht="18">
      <c r="B557" s="50"/>
      <c r="C557" s="15"/>
      <c r="D557" s="16"/>
      <c r="E557" s="17"/>
      <c r="F557" s="18"/>
      <c r="G557" s="19"/>
      <c r="H557" s="15"/>
      <c r="I557" s="15"/>
      <c r="J557" s="15"/>
      <c r="K557" s="15"/>
      <c r="L557" s="15"/>
      <c r="M557" s="15"/>
      <c r="N557" s="15"/>
    </row>
    <row r="558" spans="2:14" ht="18">
      <c r="B558" s="50"/>
      <c r="C558" s="15"/>
      <c r="D558" s="16"/>
      <c r="E558" s="17"/>
      <c r="F558" s="18"/>
      <c r="G558" s="19"/>
      <c r="H558" s="15"/>
      <c r="I558" s="15"/>
      <c r="J558" s="15"/>
      <c r="K558" s="15"/>
      <c r="L558" s="15"/>
      <c r="M558" s="15"/>
      <c r="N558" s="15"/>
    </row>
    <row r="559" spans="2:14" ht="18">
      <c r="B559" s="50"/>
      <c r="C559" s="15"/>
      <c r="D559" s="16"/>
      <c r="E559" s="17"/>
      <c r="F559" s="18"/>
      <c r="G559" s="19"/>
      <c r="H559" s="15"/>
      <c r="I559" s="15"/>
      <c r="J559" s="15"/>
      <c r="K559" s="15"/>
      <c r="L559" s="15"/>
      <c r="M559" s="15"/>
      <c r="N559" s="15"/>
    </row>
    <row r="560" spans="2:14" ht="18">
      <c r="B560" s="50"/>
      <c r="C560" s="15"/>
      <c r="D560" s="16"/>
      <c r="E560" s="17"/>
      <c r="F560" s="18"/>
      <c r="G560" s="19"/>
      <c r="H560" s="15"/>
      <c r="I560" s="15"/>
      <c r="J560" s="15"/>
      <c r="K560" s="15"/>
      <c r="L560" s="15"/>
      <c r="M560" s="15"/>
      <c r="N560" s="15"/>
    </row>
    <row r="561" spans="2:14" ht="18">
      <c r="B561" s="50"/>
      <c r="C561" s="15"/>
      <c r="D561" s="16"/>
      <c r="E561" s="17"/>
      <c r="F561" s="18"/>
      <c r="G561" s="19"/>
      <c r="H561" s="15"/>
      <c r="I561" s="15"/>
      <c r="J561" s="15"/>
      <c r="K561" s="15"/>
      <c r="L561" s="15"/>
      <c r="M561" s="15"/>
      <c r="N561" s="15"/>
    </row>
    <row r="562" spans="2:14" ht="18">
      <c r="B562" s="50"/>
      <c r="C562" s="15"/>
      <c r="D562" s="16"/>
      <c r="E562" s="17"/>
      <c r="F562" s="18"/>
      <c r="G562" s="19"/>
      <c r="H562" s="15"/>
      <c r="I562" s="15"/>
      <c r="J562" s="15"/>
      <c r="K562" s="15"/>
      <c r="L562" s="15"/>
      <c r="M562" s="15"/>
      <c r="N562" s="15"/>
    </row>
    <row r="563" spans="2:14" ht="18">
      <c r="B563" s="50"/>
      <c r="C563" s="15"/>
      <c r="D563" s="16"/>
      <c r="E563" s="17"/>
      <c r="F563" s="18"/>
      <c r="G563" s="19"/>
      <c r="H563" s="15"/>
      <c r="I563" s="15"/>
      <c r="J563" s="15"/>
      <c r="K563" s="15"/>
      <c r="L563" s="15"/>
      <c r="M563" s="15"/>
      <c r="N563" s="15"/>
    </row>
    <row r="564" spans="2:14" ht="18">
      <c r="B564" s="50"/>
      <c r="C564" s="15"/>
      <c r="D564" s="16"/>
      <c r="E564" s="17"/>
      <c r="F564" s="18"/>
      <c r="G564" s="19"/>
      <c r="H564" s="15"/>
      <c r="I564" s="15"/>
      <c r="J564" s="15"/>
      <c r="K564" s="15"/>
      <c r="L564" s="15"/>
      <c r="M564" s="15"/>
      <c r="N564" s="15"/>
    </row>
    <row r="565" spans="2:14" ht="18">
      <c r="B565" s="50"/>
      <c r="C565" s="15"/>
      <c r="D565" s="16"/>
      <c r="E565" s="17"/>
      <c r="F565" s="18"/>
      <c r="G565" s="19"/>
      <c r="H565" s="15"/>
      <c r="I565" s="15"/>
      <c r="J565" s="15"/>
      <c r="K565" s="15"/>
      <c r="L565" s="15"/>
      <c r="M565" s="15"/>
      <c r="N565" s="15"/>
    </row>
    <row r="566" spans="2:14" ht="18">
      <c r="B566" s="50"/>
      <c r="C566" s="15"/>
      <c r="D566" s="16"/>
      <c r="E566" s="17"/>
      <c r="F566" s="18"/>
      <c r="G566" s="19"/>
      <c r="H566" s="15"/>
      <c r="I566" s="15"/>
      <c r="J566" s="15"/>
      <c r="K566" s="15"/>
      <c r="L566" s="15"/>
      <c r="M566" s="15"/>
      <c r="N566" s="15"/>
    </row>
    <row r="567" spans="2:14" ht="18">
      <c r="B567" s="50"/>
      <c r="C567" s="15"/>
      <c r="D567" s="16"/>
      <c r="E567" s="17"/>
      <c r="F567" s="18"/>
      <c r="G567" s="19"/>
      <c r="H567" s="15"/>
      <c r="I567" s="15"/>
      <c r="J567" s="15"/>
      <c r="K567" s="15"/>
      <c r="L567" s="15"/>
      <c r="M567" s="15"/>
      <c r="N567" s="15"/>
    </row>
    <row r="568" spans="2:14" ht="18">
      <c r="B568" s="50"/>
      <c r="C568" s="15"/>
      <c r="D568" s="16"/>
      <c r="E568" s="17"/>
      <c r="F568" s="18"/>
      <c r="G568" s="19"/>
      <c r="H568" s="15"/>
      <c r="I568" s="15"/>
      <c r="J568" s="15"/>
      <c r="K568" s="15"/>
      <c r="L568" s="15"/>
      <c r="M568" s="15"/>
      <c r="N568" s="15"/>
    </row>
    <row r="569" spans="2:14" ht="18">
      <c r="B569" s="50"/>
      <c r="C569" s="15"/>
      <c r="D569" s="16"/>
      <c r="E569" s="17"/>
      <c r="F569" s="18"/>
      <c r="G569" s="19"/>
      <c r="H569" s="15"/>
      <c r="I569" s="15"/>
      <c r="J569" s="15"/>
      <c r="K569" s="15"/>
      <c r="L569" s="15"/>
      <c r="M569" s="15"/>
      <c r="N569" s="15"/>
    </row>
    <row r="570" spans="2:14" ht="18">
      <c r="B570" s="50"/>
      <c r="C570" s="15"/>
      <c r="D570" s="16"/>
      <c r="E570" s="17"/>
      <c r="F570" s="18"/>
      <c r="G570" s="19"/>
      <c r="H570" s="15"/>
      <c r="I570" s="15"/>
      <c r="J570" s="15"/>
      <c r="K570" s="15"/>
      <c r="L570" s="15"/>
      <c r="M570" s="15"/>
      <c r="N570" s="15"/>
    </row>
    <row r="571" spans="2:14" ht="18">
      <c r="B571" s="50"/>
      <c r="C571" s="15"/>
      <c r="D571" s="16"/>
      <c r="E571" s="17"/>
      <c r="F571" s="18"/>
      <c r="G571" s="19"/>
      <c r="H571" s="15"/>
      <c r="I571" s="15"/>
      <c r="J571" s="15"/>
      <c r="K571" s="15"/>
      <c r="L571" s="15"/>
      <c r="M571" s="15"/>
      <c r="N571" s="15"/>
    </row>
    <row r="572" spans="2:14" ht="18">
      <c r="B572" s="50"/>
      <c r="C572" s="15"/>
      <c r="D572" s="16"/>
      <c r="E572" s="17"/>
      <c r="F572" s="18"/>
      <c r="G572" s="19"/>
      <c r="H572" s="15"/>
      <c r="I572" s="15"/>
      <c r="J572" s="15"/>
      <c r="K572" s="15"/>
      <c r="L572" s="15"/>
      <c r="M572" s="15"/>
      <c r="N572" s="15"/>
    </row>
    <row r="573" spans="2:14" ht="18">
      <c r="B573" s="50"/>
      <c r="C573" s="15"/>
      <c r="D573" s="16"/>
      <c r="E573" s="17"/>
      <c r="F573" s="18"/>
      <c r="G573" s="19"/>
      <c r="H573" s="15"/>
      <c r="I573" s="15"/>
      <c r="J573" s="15"/>
      <c r="K573" s="15"/>
      <c r="L573" s="15"/>
      <c r="M573" s="15"/>
      <c r="N573" s="15"/>
    </row>
    <row r="574" spans="2:14" ht="18">
      <c r="B574" s="50"/>
      <c r="C574" s="15"/>
      <c r="D574" s="16"/>
      <c r="E574" s="17"/>
      <c r="F574" s="18"/>
      <c r="G574" s="19"/>
      <c r="H574" s="15"/>
      <c r="I574" s="15"/>
      <c r="J574" s="15"/>
      <c r="K574" s="15"/>
      <c r="L574" s="15"/>
      <c r="M574" s="15"/>
      <c r="N574" s="15"/>
    </row>
    <row r="575" spans="2:14" ht="18">
      <c r="B575" s="50"/>
      <c r="C575" s="15"/>
      <c r="D575" s="16"/>
      <c r="E575" s="17"/>
      <c r="F575" s="18"/>
      <c r="G575" s="19"/>
      <c r="H575" s="15"/>
      <c r="I575" s="15"/>
      <c r="J575" s="15"/>
      <c r="K575" s="15"/>
      <c r="L575" s="15"/>
      <c r="M575" s="15"/>
      <c r="N575" s="15"/>
    </row>
    <row r="576" spans="2:14" ht="18">
      <c r="B576" s="50"/>
      <c r="C576" s="15"/>
      <c r="D576" s="16"/>
      <c r="E576" s="17"/>
      <c r="F576" s="18"/>
      <c r="G576" s="19"/>
      <c r="H576" s="15"/>
      <c r="I576" s="15"/>
      <c r="J576" s="15"/>
      <c r="K576" s="15"/>
      <c r="L576" s="15"/>
      <c r="M576" s="15"/>
      <c r="N576" s="15"/>
    </row>
    <row r="577" spans="2:14" ht="18">
      <c r="B577" s="50"/>
      <c r="C577" s="15"/>
      <c r="D577" s="16"/>
      <c r="E577" s="17"/>
      <c r="F577" s="18"/>
      <c r="G577" s="19"/>
      <c r="H577" s="15"/>
      <c r="I577" s="15"/>
      <c r="J577" s="15"/>
      <c r="K577" s="15"/>
      <c r="L577" s="15"/>
      <c r="M577" s="15"/>
      <c r="N577" s="15"/>
    </row>
    <row r="578" spans="2:14" ht="18">
      <c r="B578" s="50"/>
      <c r="C578" s="15"/>
      <c r="D578" s="16"/>
      <c r="E578" s="17"/>
      <c r="F578" s="18"/>
      <c r="G578" s="19"/>
      <c r="H578" s="15"/>
      <c r="I578" s="15"/>
      <c r="J578" s="15"/>
      <c r="K578" s="15"/>
      <c r="L578" s="15"/>
      <c r="M578" s="15"/>
      <c r="N578" s="15"/>
    </row>
    <row r="579" spans="2:14" ht="18">
      <c r="B579" s="50"/>
      <c r="C579" s="15"/>
      <c r="D579" s="16"/>
      <c r="E579" s="17"/>
      <c r="F579" s="18"/>
      <c r="G579" s="19"/>
      <c r="H579" s="15"/>
      <c r="I579" s="15"/>
      <c r="J579" s="15"/>
      <c r="K579" s="15"/>
      <c r="L579" s="15"/>
      <c r="M579" s="15"/>
      <c r="N579" s="15"/>
    </row>
    <row r="580" spans="2:14" ht="18">
      <c r="B580" s="50"/>
      <c r="C580" s="15"/>
      <c r="D580" s="16"/>
      <c r="E580" s="17"/>
      <c r="F580" s="18"/>
      <c r="G580" s="19"/>
      <c r="H580" s="15"/>
      <c r="I580" s="15"/>
      <c r="J580" s="15"/>
      <c r="K580" s="15"/>
      <c r="L580" s="15"/>
      <c r="M580" s="15"/>
      <c r="N580" s="15"/>
    </row>
    <row r="581" spans="2:14" ht="18">
      <c r="B581" s="50"/>
      <c r="C581" s="15"/>
      <c r="D581" s="16"/>
      <c r="E581" s="17"/>
      <c r="F581" s="18"/>
      <c r="G581" s="19"/>
      <c r="H581" s="15"/>
      <c r="I581" s="15"/>
      <c r="J581" s="15"/>
      <c r="K581" s="15"/>
      <c r="L581" s="15"/>
      <c r="M581" s="15"/>
      <c r="N581" s="15"/>
    </row>
    <row r="582" spans="2:14" ht="18">
      <c r="B582" s="50"/>
      <c r="C582" s="15"/>
      <c r="D582" s="16"/>
      <c r="E582" s="17"/>
      <c r="F582" s="18"/>
      <c r="G582" s="19"/>
      <c r="H582" s="15"/>
      <c r="I582" s="15"/>
      <c r="J582" s="15"/>
      <c r="K582" s="15"/>
      <c r="L582" s="15"/>
      <c r="M582" s="15"/>
      <c r="N582" s="15"/>
    </row>
    <row r="583" spans="2:14" ht="18">
      <c r="B583" s="50"/>
      <c r="C583" s="15"/>
      <c r="D583" s="16"/>
      <c r="E583" s="17"/>
      <c r="F583" s="18"/>
      <c r="G583" s="19"/>
      <c r="H583" s="15"/>
      <c r="I583" s="15"/>
      <c r="J583" s="15"/>
      <c r="K583" s="15"/>
      <c r="L583" s="15"/>
      <c r="M583" s="15"/>
      <c r="N583" s="15"/>
    </row>
    <row r="584" spans="2:14" ht="18">
      <c r="B584" s="50"/>
      <c r="C584" s="15"/>
      <c r="D584" s="16"/>
      <c r="E584" s="17"/>
      <c r="F584" s="18"/>
      <c r="G584" s="19"/>
      <c r="H584" s="15"/>
      <c r="I584" s="15"/>
      <c r="J584" s="15"/>
      <c r="K584" s="15"/>
      <c r="L584" s="15"/>
      <c r="M584" s="15"/>
      <c r="N584" s="15"/>
    </row>
    <row r="585" spans="2:14" ht="18">
      <c r="B585" s="50"/>
      <c r="C585" s="15"/>
      <c r="D585" s="16"/>
      <c r="E585" s="17"/>
      <c r="F585" s="18"/>
      <c r="G585" s="19"/>
      <c r="H585" s="15"/>
      <c r="I585" s="15"/>
      <c r="J585" s="15"/>
      <c r="K585" s="15"/>
      <c r="L585" s="15"/>
      <c r="M585" s="15"/>
      <c r="N585" s="15"/>
    </row>
    <row r="586" spans="2:14" ht="18">
      <c r="B586" s="50"/>
      <c r="C586" s="15"/>
      <c r="D586" s="16"/>
      <c r="E586" s="17"/>
      <c r="F586" s="18"/>
      <c r="G586" s="19"/>
      <c r="H586" s="15"/>
      <c r="I586" s="15"/>
      <c r="J586" s="15"/>
      <c r="K586" s="15"/>
      <c r="L586" s="15"/>
      <c r="M586" s="15"/>
      <c r="N586" s="15"/>
    </row>
    <row r="587" spans="2:14" ht="18">
      <c r="B587" s="50"/>
      <c r="C587" s="15"/>
      <c r="D587" s="16"/>
      <c r="E587" s="17"/>
      <c r="F587" s="18"/>
      <c r="G587" s="19"/>
      <c r="H587" s="15"/>
      <c r="I587" s="15"/>
      <c r="J587" s="15"/>
      <c r="K587" s="15"/>
      <c r="L587" s="15"/>
      <c r="M587" s="15"/>
      <c r="N587" s="15"/>
    </row>
    <row r="588" spans="2:14" ht="18">
      <c r="B588" s="50"/>
      <c r="C588" s="15"/>
      <c r="D588" s="16"/>
      <c r="E588" s="17"/>
      <c r="F588" s="18"/>
      <c r="G588" s="19"/>
      <c r="H588" s="15"/>
      <c r="I588" s="15"/>
      <c r="J588" s="15"/>
      <c r="K588" s="15"/>
      <c r="L588" s="15"/>
      <c r="M588" s="15"/>
      <c r="N588" s="15"/>
    </row>
    <row r="589" spans="2:14" ht="18">
      <c r="B589" s="50"/>
      <c r="C589" s="15"/>
      <c r="D589" s="16"/>
      <c r="E589" s="17"/>
      <c r="F589" s="18"/>
      <c r="G589" s="19"/>
      <c r="H589" s="15"/>
      <c r="I589" s="15"/>
      <c r="J589" s="15"/>
      <c r="K589" s="15"/>
      <c r="L589" s="15"/>
      <c r="M589" s="15"/>
      <c r="N589" s="15"/>
    </row>
    <row r="590" spans="2:14" ht="18">
      <c r="B590" s="50"/>
      <c r="C590" s="15"/>
      <c r="D590" s="16"/>
      <c r="E590" s="17"/>
      <c r="F590" s="18"/>
      <c r="G590" s="19"/>
      <c r="H590" s="15"/>
      <c r="I590" s="15"/>
      <c r="J590" s="15"/>
      <c r="K590" s="15"/>
      <c r="L590" s="15"/>
      <c r="M590" s="15"/>
      <c r="N590" s="15"/>
    </row>
    <row r="591" spans="2:14" ht="18">
      <c r="B591" s="50"/>
      <c r="C591" s="15"/>
      <c r="D591" s="16"/>
      <c r="E591" s="17"/>
      <c r="F591" s="18"/>
      <c r="G591" s="19"/>
      <c r="H591" s="15"/>
      <c r="I591" s="15"/>
      <c r="J591" s="15"/>
      <c r="K591" s="15"/>
      <c r="L591" s="15"/>
      <c r="M591" s="15"/>
      <c r="N591" s="15"/>
    </row>
    <row r="592" spans="2:14" ht="18">
      <c r="B592" s="50"/>
      <c r="C592" s="15"/>
      <c r="D592" s="16"/>
      <c r="E592" s="17"/>
      <c r="F592" s="18"/>
      <c r="G592" s="19"/>
      <c r="H592" s="15"/>
      <c r="I592" s="15"/>
      <c r="J592" s="15"/>
      <c r="K592" s="15"/>
      <c r="L592" s="15"/>
      <c r="M592" s="15"/>
      <c r="N592" s="15"/>
    </row>
    <row r="593" spans="2:14" ht="18">
      <c r="B593" s="50"/>
      <c r="C593" s="15"/>
      <c r="D593" s="16"/>
      <c r="E593" s="17"/>
      <c r="F593" s="18"/>
      <c r="G593" s="19"/>
      <c r="H593" s="15"/>
      <c r="I593" s="15"/>
      <c r="J593" s="15"/>
      <c r="K593" s="15"/>
      <c r="L593" s="15"/>
      <c r="M593" s="15"/>
      <c r="N593" s="15"/>
    </row>
    <row r="594" spans="2:14" ht="18">
      <c r="B594" s="50"/>
      <c r="C594" s="15"/>
      <c r="D594" s="16"/>
      <c r="E594" s="17"/>
      <c r="F594" s="18"/>
      <c r="G594" s="19"/>
      <c r="H594" s="15"/>
      <c r="I594" s="15"/>
      <c r="J594" s="15"/>
      <c r="K594" s="15"/>
      <c r="L594" s="15"/>
      <c r="M594" s="15"/>
      <c r="N594" s="15"/>
    </row>
    <row r="595" spans="2:14" ht="18">
      <c r="B595" s="50"/>
      <c r="C595" s="15"/>
      <c r="D595" s="16"/>
      <c r="E595" s="17"/>
      <c r="F595" s="18"/>
      <c r="G595" s="19"/>
      <c r="H595" s="15"/>
      <c r="I595" s="15"/>
      <c r="J595" s="15"/>
      <c r="K595" s="15"/>
      <c r="L595" s="15"/>
      <c r="M595" s="15"/>
      <c r="N595" s="15"/>
    </row>
    <row r="596" spans="2:14" ht="18">
      <c r="B596" s="50"/>
      <c r="C596" s="15"/>
      <c r="D596" s="16"/>
      <c r="E596" s="17"/>
      <c r="F596" s="18"/>
      <c r="G596" s="19"/>
      <c r="H596" s="15"/>
      <c r="I596" s="15"/>
      <c r="J596" s="15"/>
      <c r="K596" s="15"/>
      <c r="L596" s="15"/>
      <c r="M596" s="15"/>
      <c r="N596" s="15"/>
    </row>
    <row r="597" spans="2:14" ht="18">
      <c r="B597" s="50"/>
      <c r="C597" s="15"/>
      <c r="D597" s="16"/>
      <c r="E597" s="17"/>
      <c r="F597" s="18"/>
      <c r="G597" s="19"/>
      <c r="H597" s="15"/>
      <c r="I597" s="15"/>
      <c r="J597" s="15"/>
      <c r="K597" s="15"/>
      <c r="L597" s="15"/>
      <c r="M597" s="15"/>
      <c r="N597" s="15"/>
    </row>
    <row r="598" spans="2:14" ht="18">
      <c r="B598" s="50"/>
      <c r="C598" s="15"/>
      <c r="D598" s="16"/>
      <c r="E598" s="17"/>
      <c r="F598" s="18"/>
      <c r="G598" s="19"/>
      <c r="H598" s="15"/>
      <c r="I598" s="15"/>
      <c r="J598" s="15"/>
      <c r="K598" s="15"/>
      <c r="L598" s="15"/>
      <c r="M598" s="15"/>
      <c r="N598" s="15"/>
    </row>
    <row r="599" spans="2:14" ht="18">
      <c r="B599" s="50"/>
      <c r="C599" s="15"/>
      <c r="D599" s="16"/>
      <c r="E599" s="17"/>
      <c r="F599" s="18"/>
      <c r="G599" s="19"/>
      <c r="H599" s="15"/>
      <c r="I599" s="15"/>
      <c r="J599" s="15"/>
      <c r="K599" s="15"/>
      <c r="L599" s="15"/>
      <c r="M599" s="15"/>
      <c r="N599" s="15"/>
    </row>
    <row r="600" spans="2:14" ht="18">
      <c r="B600" s="50"/>
      <c r="C600" s="15"/>
      <c r="D600" s="16"/>
      <c r="E600" s="17"/>
      <c r="F600" s="18"/>
      <c r="G600" s="19"/>
      <c r="H600" s="15"/>
      <c r="I600" s="15"/>
      <c r="J600" s="15"/>
      <c r="K600" s="15"/>
      <c r="L600" s="15"/>
      <c r="M600" s="15"/>
      <c r="N600" s="15"/>
    </row>
    <row r="601" spans="2:14" ht="18">
      <c r="B601" s="50"/>
      <c r="C601" s="15"/>
      <c r="D601" s="16"/>
      <c r="E601" s="17"/>
      <c r="F601" s="18"/>
      <c r="G601" s="19"/>
      <c r="H601" s="15"/>
      <c r="I601" s="15"/>
      <c r="J601" s="15"/>
      <c r="K601" s="15"/>
      <c r="L601" s="15"/>
      <c r="M601" s="15"/>
      <c r="N601" s="15"/>
    </row>
    <row r="602" spans="2:14" ht="18">
      <c r="B602" s="50"/>
      <c r="C602" s="15"/>
      <c r="D602" s="16"/>
      <c r="E602" s="17"/>
      <c r="F602" s="18"/>
      <c r="G602" s="19"/>
      <c r="H602" s="15"/>
      <c r="I602" s="15"/>
      <c r="J602" s="15"/>
      <c r="K602" s="15"/>
      <c r="L602" s="15"/>
      <c r="M602" s="15"/>
      <c r="N602" s="15"/>
    </row>
    <row r="603" spans="2:14" ht="18">
      <c r="B603" s="50"/>
      <c r="C603" s="15"/>
      <c r="D603" s="16"/>
      <c r="E603" s="17"/>
      <c r="F603" s="18"/>
      <c r="G603" s="19"/>
      <c r="H603" s="15"/>
      <c r="I603" s="15"/>
      <c r="J603" s="15"/>
      <c r="K603" s="15"/>
      <c r="L603" s="15"/>
      <c r="M603" s="15"/>
      <c r="N603" s="15"/>
    </row>
    <row r="604" spans="2:14" ht="18">
      <c r="B604" s="50"/>
      <c r="C604" s="15"/>
      <c r="D604" s="16"/>
      <c r="E604" s="17"/>
      <c r="F604" s="18"/>
      <c r="G604" s="19"/>
      <c r="H604" s="15"/>
      <c r="I604" s="15"/>
      <c r="J604" s="15"/>
      <c r="K604" s="15"/>
      <c r="L604" s="15"/>
      <c r="M604" s="15"/>
      <c r="N604" s="15"/>
    </row>
    <row r="605" spans="2:14" ht="18">
      <c r="B605" s="50"/>
      <c r="C605" s="15"/>
      <c r="D605" s="16"/>
      <c r="E605" s="17"/>
      <c r="F605" s="18"/>
      <c r="G605" s="19"/>
      <c r="H605" s="15"/>
      <c r="I605" s="15"/>
      <c r="J605" s="15"/>
      <c r="K605" s="15"/>
      <c r="L605" s="15"/>
      <c r="M605" s="15"/>
      <c r="N605" s="15"/>
    </row>
    <row r="606" spans="2:14" ht="18">
      <c r="B606" s="50"/>
      <c r="C606" s="15"/>
      <c r="D606" s="16"/>
      <c r="E606" s="17"/>
      <c r="F606" s="18"/>
      <c r="G606" s="19"/>
      <c r="H606" s="15"/>
      <c r="I606" s="15"/>
      <c r="J606" s="15"/>
      <c r="K606" s="15"/>
      <c r="L606" s="15"/>
      <c r="M606" s="15"/>
      <c r="N606" s="15"/>
    </row>
    <row r="607" spans="2:14" ht="18">
      <c r="B607" s="50"/>
      <c r="C607" s="15"/>
      <c r="D607" s="16"/>
      <c r="E607" s="17"/>
      <c r="F607" s="18"/>
      <c r="G607" s="19"/>
      <c r="H607" s="15"/>
      <c r="I607" s="15"/>
      <c r="J607" s="15"/>
      <c r="K607" s="15"/>
      <c r="L607" s="15"/>
      <c r="M607" s="15"/>
      <c r="N607" s="15"/>
    </row>
    <row r="608" spans="2:14" ht="18">
      <c r="B608" s="50"/>
      <c r="C608" s="15"/>
      <c r="D608" s="16"/>
      <c r="E608" s="17"/>
      <c r="F608" s="18"/>
      <c r="G608" s="19"/>
      <c r="H608" s="15"/>
      <c r="I608" s="15"/>
      <c r="J608" s="15"/>
      <c r="K608" s="15"/>
      <c r="L608" s="15"/>
      <c r="M608" s="15"/>
      <c r="N608" s="15"/>
    </row>
    <row r="609" spans="2:14" ht="18">
      <c r="B609" s="50"/>
      <c r="C609" s="15"/>
      <c r="D609" s="16"/>
      <c r="E609" s="17"/>
      <c r="F609" s="18"/>
      <c r="G609" s="19"/>
      <c r="H609" s="15"/>
      <c r="I609" s="15"/>
      <c r="J609" s="15"/>
      <c r="K609" s="15"/>
      <c r="L609" s="15"/>
      <c r="M609" s="15"/>
      <c r="N609" s="15"/>
    </row>
    <row r="610" spans="2:14" ht="18">
      <c r="B610" s="50"/>
      <c r="C610" s="15"/>
      <c r="D610" s="16"/>
      <c r="E610" s="17"/>
      <c r="F610" s="18"/>
      <c r="G610" s="19"/>
      <c r="H610" s="15"/>
      <c r="I610" s="15"/>
      <c r="J610" s="15"/>
      <c r="K610" s="15"/>
      <c r="L610" s="15"/>
      <c r="M610" s="15"/>
      <c r="N610" s="15"/>
    </row>
    <row r="611" spans="2:14" ht="18">
      <c r="B611" s="50"/>
      <c r="C611" s="15"/>
      <c r="D611" s="16"/>
      <c r="E611" s="17"/>
      <c r="F611" s="18"/>
      <c r="G611" s="19"/>
      <c r="H611" s="15"/>
      <c r="I611" s="15"/>
      <c r="J611" s="15"/>
      <c r="K611" s="15"/>
      <c r="L611" s="15"/>
      <c r="M611" s="15"/>
      <c r="N611" s="15"/>
    </row>
    <row r="612" spans="2:14" ht="18">
      <c r="B612" s="50"/>
      <c r="C612" s="15"/>
      <c r="D612" s="16"/>
      <c r="E612" s="17"/>
      <c r="F612" s="18"/>
      <c r="G612" s="19"/>
      <c r="H612" s="15"/>
      <c r="I612" s="15"/>
      <c r="J612" s="15"/>
      <c r="K612" s="15"/>
      <c r="L612" s="15"/>
      <c r="M612" s="15"/>
      <c r="N612" s="15"/>
    </row>
    <row r="613" spans="2:14" ht="18">
      <c r="B613" s="50"/>
      <c r="C613" s="15"/>
      <c r="D613" s="16"/>
      <c r="E613" s="17"/>
      <c r="F613" s="18"/>
      <c r="G613" s="19"/>
      <c r="H613" s="15"/>
      <c r="I613" s="15"/>
      <c r="J613" s="15"/>
      <c r="K613" s="15"/>
      <c r="L613" s="15"/>
      <c r="M613" s="15"/>
      <c r="N613" s="15"/>
    </row>
    <row r="614" spans="2:14" ht="18">
      <c r="B614" s="50"/>
      <c r="C614" s="15"/>
      <c r="D614" s="16"/>
      <c r="E614" s="17"/>
      <c r="F614" s="18"/>
      <c r="G614" s="19"/>
      <c r="H614" s="15"/>
      <c r="I614" s="15"/>
      <c r="J614" s="15"/>
      <c r="K614" s="15"/>
      <c r="L614" s="15"/>
      <c r="M614" s="15"/>
      <c r="N614" s="15"/>
    </row>
    <row r="615" spans="2:14" ht="18">
      <c r="B615" s="50"/>
      <c r="C615" s="15"/>
      <c r="D615" s="16"/>
      <c r="E615" s="17"/>
      <c r="F615" s="18"/>
      <c r="G615" s="19"/>
      <c r="H615" s="15"/>
      <c r="I615" s="15"/>
      <c r="J615" s="15"/>
      <c r="K615" s="15"/>
      <c r="L615" s="15"/>
      <c r="M615" s="15"/>
      <c r="N615" s="15"/>
    </row>
    <row r="616" spans="2:14" ht="18">
      <c r="B616" s="50"/>
      <c r="C616" s="15"/>
      <c r="D616" s="16"/>
      <c r="E616" s="17"/>
      <c r="F616" s="18"/>
      <c r="G616" s="19"/>
      <c r="H616" s="15"/>
      <c r="I616" s="15"/>
      <c r="J616" s="15"/>
      <c r="K616" s="15"/>
      <c r="L616" s="15"/>
      <c r="M616" s="15"/>
      <c r="N616" s="15"/>
    </row>
    <row r="617" spans="2:14" ht="18">
      <c r="B617" s="50"/>
      <c r="C617" s="15"/>
      <c r="D617" s="16"/>
      <c r="E617" s="17"/>
      <c r="F617" s="18"/>
      <c r="G617" s="19"/>
      <c r="H617" s="15"/>
      <c r="I617" s="15"/>
      <c r="J617" s="15"/>
      <c r="K617" s="15"/>
      <c r="L617" s="15"/>
      <c r="M617" s="15"/>
      <c r="N617" s="15"/>
    </row>
    <row r="618" spans="2:14" ht="18">
      <c r="B618" s="50"/>
      <c r="C618" s="15"/>
      <c r="D618" s="16"/>
      <c r="E618" s="17"/>
      <c r="F618" s="18"/>
      <c r="G618" s="19"/>
      <c r="H618" s="15"/>
      <c r="I618" s="15"/>
      <c r="J618" s="15"/>
      <c r="K618" s="15"/>
      <c r="L618" s="15"/>
      <c r="M618" s="15"/>
      <c r="N618" s="15"/>
    </row>
    <row r="619" spans="2:14" ht="18">
      <c r="B619" s="50"/>
      <c r="C619" s="15"/>
      <c r="D619" s="16"/>
      <c r="E619" s="17"/>
      <c r="F619" s="18"/>
      <c r="G619" s="19"/>
      <c r="H619" s="15"/>
      <c r="I619" s="15"/>
      <c r="J619" s="15"/>
      <c r="K619" s="15"/>
      <c r="L619" s="15"/>
      <c r="M619" s="15"/>
      <c r="N619" s="15"/>
    </row>
    <row r="620" spans="2:14" ht="18">
      <c r="B620" s="50"/>
      <c r="C620" s="15"/>
      <c r="D620" s="16"/>
      <c r="E620" s="17"/>
      <c r="F620" s="18"/>
      <c r="G620" s="19"/>
      <c r="H620" s="15"/>
      <c r="I620" s="15"/>
      <c r="J620" s="15"/>
      <c r="K620" s="15"/>
      <c r="L620" s="15"/>
      <c r="M620" s="15"/>
      <c r="N620" s="15"/>
    </row>
    <row r="621" spans="2:14" ht="18">
      <c r="B621" s="50"/>
      <c r="C621" s="15"/>
      <c r="D621" s="16"/>
      <c r="E621" s="17"/>
      <c r="F621" s="18"/>
      <c r="G621" s="19"/>
      <c r="H621" s="15"/>
      <c r="I621" s="15"/>
      <c r="J621" s="15"/>
      <c r="K621" s="15"/>
      <c r="L621" s="15"/>
      <c r="M621" s="15"/>
      <c r="N621" s="15"/>
    </row>
    <row r="622" spans="2:14" ht="18">
      <c r="B622" s="50"/>
      <c r="C622" s="15"/>
      <c r="D622" s="16"/>
      <c r="E622" s="17"/>
      <c r="F622" s="18"/>
      <c r="G622" s="19"/>
      <c r="H622" s="15"/>
      <c r="I622" s="15"/>
      <c r="J622" s="15"/>
      <c r="K622" s="15"/>
      <c r="L622" s="15"/>
      <c r="M622" s="15"/>
      <c r="N622" s="15"/>
    </row>
    <row r="623" spans="2:14" ht="18">
      <c r="B623" s="50"/>
      <c r="C623" s="15"/>
      <c r="D623" s="16"/>
      <c r="E623" s="17"/>
      <c r="F623" s="18"/>
      <c r="G623" s="19"/>
      <c r="H623" s="15"/>
      <c r="I623" s="15"/>
      <c r="J623" s="15"/>
      <c r="K623" s="15"/>
      <c r="L623" s="15"/>
      <c r="M623" s="15"/>
      <c r="N623" s="15"/>
    </row>
    <row r="624" spans="2:14" ht="18">
      <c r="B624" s="50"/>
      <c r="C624" s="15"/>
      <c r="D624" s="16"/>
      <c r="E624" s="17"/>
      <c r="F624" s="18"/>
      <c r="G624" s="19"/>
      <c r="H624" s="15"/>
      <c r="I624" s="15"/>
      <c r="J624" s="15"/>
      <c r="K624" s="15"/>
      <c r="L624" s="15"/>
      <c r="M624" s="15"/>
      <c r="N624" s="15"/>
    </row>
    <row r="625" spans="2:14" ht="18">
      <c r="B625" s="50"/>
      <c r="C625" s="15"/>
      <c r="D625" s="16"/>
      <c r="E625" s="17"/>
      <c r="F625" s="18"/>
      <c r="G625" s="19"/>
      <c r="H625" s="15"/>
      <c r="I625" s="15"/>
      <c r="J625" s="15"/>
      <c r="K625" s="15"/>
      <c r="L625" s="15"/>
      <c r="M625" s="15"/>
      <c r="N625" s="15"/>
    </row>
    <row r="626" spans="2:14" ht="18">
      <c r="B626" s="50"/>
      <c r="C626" s="15"/>
      <c r="D626" s="16"/>
      <c r="E626" s="17"/>
      <c r="F626" s="18"/>
      <c r="G626" s="19"/>
      <c r="H626" s="15"/>
      <c r="I626" s="15"/>
      <c r="J626" s="15"/>
      <c r="K626" s="15"/>
      <c r="L626" s="15"/>
      <c r="M626" s="15"/>
      <c r="N626" s="15"/>
    </row>
    <row r="627" spans="2:14" ht="18">
      <c r="B627" s="50"/>
      <c r="C627" s="15"/>
      <c r="D627" s="16"/>
      <c r="E627" s="17"/>
      <c r="F627" s="18"/>
      <c r="G627" s="19"/>
      <c r="H627" s="15"/>
      <c r="I627" s="15"/>
      <c r="J627" s="15"/>
      <c r="K627" s="15"/>
      <c r="L627" s="15"/>
      <c r="M627" s="15"/>
      <c r="N627" s="15"/>
    </row>
    <row r="628" spans="2:14" ht="18">
      <c r="B628" s="50"/>
      <c r="C628" s="15"/>
      <c r="D628" s="16"/>
      <c r="E628" s="17"/>
      <c r="F628" s="18"/>
      <c r="G628" s="19"/>
      <c r="H628" s="15"/>
      <c r="I628" s="15"/>
      <c r="J628" s="15"/>
      <c r="K628" s="15"/>
      <c r="L628" s="15"/>
      <c r="M628" s="15"/>
      <c r="N628" s="15"/>
    </row>
    <row r="629" spans="2:14" ht="18">
      <c r="B629" s="50"/>
      <c r="C629" s="15"/>
      <c r="D629" s="16"/>
      <c r="E629" s="17"/>
      <c r="F629" s="18"/>
      <c r="G629" s="19"/>
      <c r="H629" s="15"/>
      <c r="I629" s="15"/>
      <c r="J629" s="15"/>
      <c r="K629" s="15"/>
      <c r="L629" s="15"/>
      <c r="M629" s="15"/>
      <c r="N629" s="15"/>
    </row>
    <row r="630" spans="2:14" ht="18">
      <c r="B630" s="50"/>
      <c r="C630" s="15"/>
      <c r="D630" s="16"/>
      <c r="E630" s="17"/>
      <c r="F630" s="18"/>
      <c r="G630" s="19"/>
      <c r="H630" s="15"/>
      <c r="I630" s="15"/>
      <c r="J630" s="15"/>
      <c r="K630" s="15"/>
      <c r="L630" s="15"/>
      <c r="M630" s="15"/>
      <c r="N630" s="15"/>
    </row>
    <row r="631" spans="2:14" ht="18">
      <c r="B631" s="50"/>
      <c r="C631" s="15"/>
      <c r="D631" s="16"/>
      <c r="E631" s="17"/>
      <c r="F631" s="18"/>
      <c r="G631" s="19"/>
      <c r="H631" s="15"/>
      <c r="I631" s="15"/>
      <c r="J631" s="15"/>
      <c r="K631" s="15"/>
      <c r="L631" s="15"/>
      <c r="M631" s="15"/>
      <c r="N631" s="15"/>
    </row>
    <row r="632" spans="2:14" ht="18">
      <c r="B632" s="50"/>
      <c r="C632" s="15"/>
      <c r="D632" s="16"/>
      <c r="E632" s="17"/>
      <c r="F632" s="18"/>
      <c r="G632" s="19"/>
      <c r="H632" s="15"/>
      <c r="I632" s="15"/>
      <c r="J632" s="15"/>
      <c r="K632" s="15"/>
      <c r="L632" s="15"/>
      <c r="M632" s="15"/>
      <c r="N632" s="15"/>
    </row>
    <row r="633" spans="2:14" ht="18">
      <c r="B633" s="50"/>
      <c r="C633" s="15"/>
      <c r="D633" s="16"/>
      <c r="E633" s="17"/>
      <c r="F633" s="18"/>
      <c r="G633" s="19"/>
      <c r="H633" s="15"/>
      <c r="I633" s="15"/>
      <c r="J633" s="15"/>
      <c r="K633" s="15"/>
      <c r="L633" s="15"/>
      <c r="M633" s="15"/>
      <c r="N633" s="15"/>
    </row>
    <row r="634" spans="2:14" ht="18">
      <c r="B634" s="50"/>
      <c r="C634" s="15"/>
      <c r="D634" s="16"/>
      <c r="E634" s="17"/>
      <c r="F634" s="18"/>
      <c r="G634" s="19"/>
      <c r="H634" s="15"/>
      <c r="I634" s="15"/>
      <c r="J634" s="15"/>
      <c r="K634" s="15"/>
      <c r="L634" s="15"/>
      <c r="M634" s="15"/>
      <c r="N634" s="15"/>
    </row>
    <row r="635" spans="2:14" ht="18">
      <c r="B635" s="50"/>
      <c r="C635" s="15"/>
      <c r="D635" s="16"/>
      <c r="E635" s="17"/>
      <c r="F635" s="18"/>
      <c r="G635" s="19"/>
      <c r="H635" s="15"/>
      <c r="I635" s="15"/>
      <c r="J635" s="15"/>
      <c r="K635" s="15"/>
      <c r="L635" s="15"/>
      <c r="M635" s="15"/>
      <c r="N635" s="15"/>
    </row>
    <row r="636" spans="2:14" ht="18">
      <c r="B636" s="50"/>
      <c r="C636" s="15"/>
      <c r="D636" s="16"/>
      <c r="E636" s="17"/>
      <c r="F636" s="18"/>
      <c r="G636" s="19"/>
      <c r="H636" s="15"/>
      <c r="I636" s="15"/>
      <c r="J636" s="15"/>
      <c r="K636" s="15"/>
      <c r="L636" s="15"/>
      <c r="M636" s="15"/>
      <c r="N636" s="15"/>
    </row>
    <row r="637" spans="2:14" ht="18">
      <c r="B637" s="50"/>
      <c r="C637" s="15"/>
      <c r="D637" s="16"/>
      <c r="E637" s="17"/>
      <c r="F637" s="18"/>
      <c r="G637" s="19"/>
      <c r="H637" s="15"/>
      <c r="I637" s="15"/>
      <c r="J637" s="15"/>
      <c r="K637" s="15"/>
      <c r="L637" s="15"/>
      <c r="M637" s="15"/>
      <c r="N637" s="15"/>
    </row>
    <row r="638" spans="2:14" ht="18">
      <c r="B638" s="50"/>
      <c r="C638" s="15"/>
      <c r="D638" s="16"/>
      <c r="E638" s="17"/>
      <c r="F638" s="18"/>
      <c r="G638" s="19"/>
      <c r="H638" s="15"/>
      <c r="I638" s="15"/>
      <c r="J638" s="15"/>
      <c r="K638" s="15"/>
      <c r="L638" s="15"/>
      <c r="M638" s="15"/>
      <c r="N638" s="15"/>
    </row>
    <row r="639" spans="2:14" ht="18">
      <c r="B639" s="50"/>
      <c r="C639" s="15"/>
      <c r="D639" s="16"/>
      <c r="E639" s="17"/>
      <c r="F639" s="18"/>
      <c r="G639" s="19"/>
      <c r="H639" s="15"/>
      <c r="I639" s="15"/>
      <c r="J639" s="15"/>
      <c r="K639" s="15"/>
      <c r="L639" s="15"/>
      <c r="M639" s="15"/>
      <c r="N639" s="15"/>
    </row>
    <row r="640" spans="2:14" ht="18">
      <c r="B640" s="50"/>
      <c r="C640" s="15"/>
      <c r="D640" s="16"/>
      <c r="E640" s="17"/>
      <c r="F640" s="18"/>
      <c r="G640" s="19"/>
      <c r="H640" s="15"/>
      <c r="I640" s="15"/>
      <c r="J640" s="15"/>
      <c r="K640" s="15"/>
      <c r="L640" s="15"/>
      <c r="M640" s="15"/>
      <c r="N640" s="15"/>
    </row>
    <row r="641" spans="2:14" ht="18">
      <c r="B641" s="50"/>
      <c r="C641" s="15"/>
      <c r="D641" s="16"/>
      <c r="E641" s="17"/>
      <c r="F641" s="18"/>
      <c r="G641" s="19"/>
      <c r="H641" s="15"/>
      <c r="I641" s="15"/>
      <c r="J641" s="15"/>
      <c r="K641" s="15"/>
      <c r="L641" s="15"/>
      <c r="M641" s="15"/>
      <c r="N641" s="15"/>
    </row>
    <row r="642" spans="2:14" ht="18">
      <c r="B642" s="50"/>
      <c r="C642" s="15"/>
      <c r="D642" s="16"/>
      <c r="E642" s="17"/>
      <c r="F642" s="18"/>
      <c r="G642" s="19"/>
      <c r="H642" s="15"/>
      <c r="I642" s="15"/>
      <c r="J642" s="15"/>
      <c r="K642" s="15"/>
      <c r="L642" s="15"/>
      <c r="M642" s="15"/>
      <c r="N642" s="15"/>
    </row>
    <row r="643" spans="2:14" ht="18">
      <c r="B643" s="50"/>
      <c r="C643" s="15"/>
      <c r="D643" s="16"/>
      <c r="E643" s="17"/>
      <c r="F643" s="18"/>
      <c r="G643" s="19"/>
      <c r="H643" s="15"/>
      <c r="I643" s="15"/>
      <c r="J643" s="15"/>
      <c r="K643" s="15"/>
      <c r="L643" s="15"/>
      <c r="M643" s="15"/>
      <c r="N643" s="15"/>
    </row>
    <row r="644" spans="2:14" ht="18">
      <c r="B644" s="50"/>
      <c r="C644" s="15"/>
      <c r="D644" s="16"/>
      <c r="E644" s="17"/>
      <c r="F644" s="18"/>
      <c r="G644" s="19"/>
      <c r="H644" s="15"/>
      <c r="I644" s="15"/>
      <c r="J644" s="15"/>
      <c r="K644" s="15"/>
      <c r="L644" s="15"/>
      <c r="M644" s="15"/>
      <c r="N644" s="15"/>
    </row>
    <row r="645" spans="2:14" ht="18">
      <c r="B645" s="50"/>
      <c r="C645" s="15"/>
      <c r="D645" s="16"/>
      <c r="E645" s="17"/>
      <c r="F645" s="18"/>
      <c r="G645" s="19"/>
      <c r="H645" s="15"/>
      <c r="I645" s="15"/>
      <c r="J645" s="15"/>
      <c r="K645" s="15"/>
      <c r="L645" s="15"/>
      <c r="M645" s="15"/>
      <c r="N645" s="15"/>
    </row>
    <row r="646" spans="2:14" ht="18">
      <c r="B646" s="50"/>
      <c r="C646" s="15"/>
      <c r="D646" s="16"/>
      <c r="E646" s="17"/>
      <c r="F646" s="18"/>
      <c r="G646" s="19"/>
      <c r="H646" s="15"/>
      <c r="I646" s="15"/>
      <c r="J646" s="15"/>
      <c r="K646" s="15"/>
      <c r="L646" s="15"/>
      <c r="M646" s="15"/>
      <c r="N646" s="15"/>
    </row>
    <row r="647" spans="2:14" ht="18">
      <c r="B647" s="50"/>
      <c r="C647" s="15"/>
      <c r="D647" s="16"/>
      <c r="E647" s="17"/>
      <c r="F647" s="18"/>
      <c r="G647" s="19"/>
      <c r="H647" s="15"/>
      <c r="I647" s="15"/>
      <c r="J647" s="15"/>
      <c r="K647" s="15"/>
      <c r="L647" s="15"/>
      <c r="M647" s="15"/>
      <c r="N647" s="15"/>
    </row>
    <row r="648" spans="2:14" ht="18">
      <c r="B648" s="50"/>
      <c r="C648" s="15"/>
      <c r="D648" s="16"/>
      <c r="E648" s="17"/>
      <c r="F648" s="18"/>
      <c r="G648" s="19"/>
      <c r="H648" s="15"/>
      <c r="I648" s="15"/>
      <c r="J648" s="15"/>
      <c r="K648" s="15"/>
      <c r="L648" s="15"/>
      <c r="M648" s="15"/>
      <c r="N648" s="15"/>
    </row>
    <row r="649" spans="2:14" ht="18">
      <c r="B649" s="50"/>
      <c r="C649" s="15"/>
      <c r="D649" s="16"/>
      <c r="E649" s="17"/>
      <c r="F649" s="18"/>
      <c r="G649" s="19"/>
      <c r="H649" s="15"/>
      <c r="I649" s="15"/>
      <c r="J649" s="15"/>
      <c r="K649" s="15"/>
      <c r="L649" s="15"/>
      <c r="M649" s="15"/>
      <c r="N649" s="15"/>
    </row>
    <row r="650" spans="2:14" ht="18">
      <c r="B650" s="50"/>
      <c r="C650" s="15"/>
      <c r="D650" s="16"/>
      <c r="E650" s="17"/>
      <c r="F650" s="18"/>
      <c r="G650" s="19"/>
      <c r="H650" s="15"/>
      <c r="I650" s="15"/>
      <c r="J650" s="15"/>
      <c r="K650" s="15"/>
      <c r="L650" s="15"/>
      <c r="M650" s="15"/>
      <c r="N650" s="15"/>
    </row>
    <row r="651" spans="2:14" ht="18">
      <c r="B651" s="50"/>
      <c r="C651" s="15"/>
      <c r="D651" s="16"/>
      <c r="E651" s="17"/>
      <c r="F651" s="18"/>
      <c r="G651" s="19"/>
      <c r="H651" s="15"/>
      <c r="I651" s="15"/>
      <c r="J651" s="15"/>
      <c r="K651" s="15"/>
      <c r="L651" s="15"/>
      <c r="M651" s="15"/>
      <c r="N651" s="15"/>
    </row>
    <row r="652" spans="2:14" ht="18">
      <c r="B652" s="50"/>
      <c r="C652" s="15"/>
      <c r="D652" s="16"/>
      <c r="E652" s="17"/>
      <c r="F652" s="18"/>
      <c r="G652" s="19"/>
      <c r="H652" s="15"/>
      <c r="I652" s="15"/>
      <c r="J652" s="15"/>
      <c r="K652" s="15"/>
      <c r="L652" s="15"/>
      <c r="M652" s="15"/>
      <c r="N652" s="15"/>
    </row>
    <row r="653" spans="2:14" ht="18">
      <c r="B653" s="50"/>
      <c r="C653" s="15"/>
      <c r="D653" s="16"/>
      <c r="E653" s="17"/>
      <c r="F653" s="18"/>
      <c r="G653" s="19"/>
      <c r="H653" s="15"/>
      <c r="I653" s="15"/>
      <c r="J653" s="15"/>
      <c r="K653" s="15"/>
      <c r="L653" s="15"/>
      <c r="M653" s="15"/>
      <c r="N653" s="15"/>
    </row>
    <row r="654" spans="2:14" ht="18">
      <c r="B654" s="50"/>
      <c r="C654" s="15"/>
      <c r="D654" s="16"/>
      <c r="E654" s="17"/>
      <c r="F654" s="18"/>
      <c r="G654" s="19"/>
      <c r="H654" s="15"/>
      <c r="I654" s="15"/>
      <c r="J654" s="15"/>
      <c r="K654" s="15"/>
      <c r="L654" s="15"/>
      <c r="M654" s="15"/>
      <c r="N654" s="15"/>
    </row>
    <row r="655" spans="2:14" ht="18">
      <c r="B655" s="50"/>
      <c r="C655" s="15"/>
      <c r="D655" s="16"/>
      <c r="E655" s="17"/>
      <c r="F655" s="18"/>
      <c r="G655" s="19"/>
      <c r="H655" s="15"/>
      <c r="I655" s="15"/>
      <c r="J655" s="15"/>
      <c r="K655" s="15"/>
      <c r="L655" s="15"/>
      <c r="M655" s="15"/>
      <c r="N655" s="15"/>
    </row>
    <row r="656" spans="2:14" ht="18">
      <c r="B656" s="50"/>
      <c r="C656" s="15"/>
      <c r="D656" s="16"/>
      <c r="E656" s="17"/>
      <c r="F656" s="18"/>
      <c r="G656" s="19"/>
      <c r="H656" s="15"/>
      <c r="I656" s="15"/>
      <c r="J656" s="15"/>
      <c r="K656" s="15"/>
      <c r="L656" s="15"/>
      <c r="M656" s="15"/>
      <c r="N656" s="15"/>
    </row>
    <row r="657" spans="2:14" ht="18">
      <c r="B657" s="50"/>
      <c r="C657" s="15"/>
      <c r="D657" s="16"/>
      <c r="E657" s="17"/>
      <c r="F657" s="18"/>
      <c r="G657" s="19"/>
      <c r="H657" s="15"/>
      <c r="I657" s="15"/>
      <c r="J657" s="15"/>
      <c r="K657" s="15"/>
      <c r="L657" s="15"/>
      <c r="M657" s="15"/>
      <c r="N657" s="15"/>
    </row>
    <row r="658" spans="2:14" ht="18">
      <c r="B658" s="50"/>
      <c r="C658" s="15"/>
      <c r="D658" s="16"/>
      <c r="E658" s="17"/>
      <c r="F658" s="18"/>
      <c r="G658" s="19"/>
      <c r="H658" s="15"/>
      <c r="I658" s="15"/>
      <c r="J658" s="15"/>
      <c r="K658" s="15"/>
      <c r="L658" s="15"/>
      <c r="M658" s="15"/>
      <c r="N658" s="15"/>
    </row>
    <row r="659" spans="2:14" ht="18">
      <c r="B659" s="50"/>
      <c r="C659" s="15"/>
      <c r="D659" s="16"/>
      <c r="E659" s="17"/>
      <c r="F659" s="18"/>
      <c r="G659" s="19"/>
      <c r="H659" s="15"/>
      <c r="I659" s="15"/>
      <c r="J659" s="15"/>
      <c r="K659" s="15"/>
      <c r="L659" s="15"/>
      <c r="M659" s="15"/>
      <c r="N659" s="15"/>
    </row>
    <row r="660" spans="2:14" ht="18">
      <c r="B660" s="50"/>
      <c r="C660" s="15"/>
      <c r="D660" s="16"/>
      <c r="E660" s="17"/>
      <c r="F660" s="18"/>
      <c r="G660" s="19"/>
      <c r="H660" s="15"/>
      <c r="I660" s="15"/>
      <c r="J660" s="15"/>
      <c r="K660" s="15"/>
      <c r="L660" s="15"/>
      <c r="M660" s="15"/>
      <c r="N660" s="15"/>
    </row>
    <row r="661" spans="2:14" ht="18">
      <c r="B661" s="50"/>
      <c r="C661" s="15"/>
      <c r="D661" s="16"/>
      <c r="E661" s="17"/>
      <c r="F661" s="18"/>
      <c r="G661" s="19"/>
      <c r="H661" s="15"/>
      <c r="I661" s="15"/>
      <c r="J661" s="15"/>
      <c r="K661" s="15"/>
      <c r="L661" s="15"/>
      <c r="M661" s="15"/>
      <c r="N661" s="15"/>
    </row>
    <row r="662" spans="2:14" ht="18">
      <c r="B662" s="50"/>
      <c r="C662" s="15"/>
      <c r="D662" s="16"/>
      <c r="E662" s="17"/>
      <c r="F662" s="18"/>
      <c r="G662" s="19"/>
      <c r="H662" s="15"/>
      <c r="I662" s="15"/>
      <c r="J662" s="15"/>
      <c r="K662" s="15"/>
      <c r="L662" s="15"/>
      <c r="M662" s="15"/>
      <c r="N662" s="15"/>
    </row>
    <row r="663" spans="2:14" ht="18">
      <c r="B663" s="50"/>
      <c r="C663" s="15"/>
      <c r="D663" s="16"/>
      <c r="E663" s="17"/>
      <c r="F663" s="18"/>
      <c r="G663" s="19"/>
      <c r="H663" s="15"/>
      <c r="I663" s="15"/>
      <c r="J663" s="15"/>
      <c r="K663" s="15"/>
      <c r="L663" s="15"/>
      <c r="M663" s="15"/>
      <c r="N663" s="15"/>
    </row>
    <row r="664" spans="2:14" ht="18">
      <c r="B664" s="50"/>
      <c r="C664" s="15"/>
      <c r="D664" s="16"/>
      <c r="E664" s="17"/>
      <c r="F664" s="18"/>
      <c r="G664" s="19"/>
      <c r="H664" s="15"/>
      <c r="I664" s="15"/>
      <c r="J664" s="15"/>
      <c r="K664" s="15"/>
      <c r="L664" s="15"/>
      <c r="M664" s="15"/>
      <c r="N664" s="15"/>
    </row>
    <row r="665" spans="2:14" ht="18">
      <c r="B665" s="50"/>
      <c r="C665" s="15"/>
      <c r="D665" s="16"/>
      <c r="E665" s="17"/>
      <c r="F665" s="18"/>
      <c r="G665" s="19"/>
      <c r="H665" s="15"/>
      <c r="I665" s="15"/>
      <c r="J665" s="15"/>
      <c r="K665" s="15"/>
      <c r="L665" s="15"/>
      <c r="M665" s="15"/>
      <c r="N665" s="15"/>
    </row>
    <row r="666" spans="2:14" ht="18">
      <c r="B666" s="50"/>
      <c r="C666" s="15"/>
      <c r="D666" s="16"/>
      <c r="E666" s="17"/>
      <c r="F666" s="18"/>
      <c r="G666" s="19"/>
      <c r="H666" s="15"/>
      <c r="I666" s="15"/>
      <c r="J666" s="15"/>
      <c r="K666" s="15"/>
      <c r="L666" s="15"/>
      <c r="M666" s="15"/>
      <c r="N666" s="15"/>
    </row>
    <row r="667" spans="2:14" ht="18">
      <c r="B667" s="50"/>
      <c r="C667" s="15"/>
      <c r="D667" s="16"/>
      <c r="E667" s="17"/>
      <c r="F667" s="18"/>
      <c r="G667" s="19"/>
      <c r="H667" s="15"/>
      <c r="I667" s="15"/>
      <c r="J667" s="15"/>
      <c r="K667" s="15"/>
      <c r="L667" s="15"/>
      <c r="M667" s="15"/>
      <c r="N667" s="15"/>
    </row>
    <row r="668" spans="2:14" ht="18">
      <c r="B668" s="50"/>
      <c r="C668" s="15"/>
      <c r="D668" s="16"/>
      <c r="E668" s="17"/>
      <c r="F668" s="18"/>
      <c r="G668" s="19"/>
      <c r="H668" s="15"/>
      <c r="I668" s="15"/>
      <c r="J668" s="15"/>
      <c r="K668" s="15"/>
      <c r="L668" s="15"/>
      <c r="M668" s="15"/>
      <c r="N668" s="15"/>
    </row>
    <row r="669" spans="2:14" ht="18">
      <c r="B669" s="50"/>
      <c r="C669" s="15"/>
      <c r="D669" s="16"/>
      <c r="E669" s="17"/>
      <c r="F669" s="18"/>
      <c r="G669" s="19"/>
      <c r="H669" s="15"/>
      <c r="I669" s="15"/>
      <c r="J669" s="15"/>
      <c r="K669" s="15"/>
      <c r="L669" s="15"/>
      <c r="M669" s="15"/>
      <c r="N669" s="15"/>
    </row>
    <row r="670" spans="2:14" ht="18">
      <c r="B670" s="50"/>
      <c r="C670" s="15"/>
      <c r="D670" s="16"/>
      <c r="E670" s="17"/>
      <c r="F670" s="18"/>
      <c r="G670" s="19"/>
      <c r="H670" s="15"/>
      <c r="I670" s="15"/>
      <c r="J670" s="15"/>
      <c r="K670" s="15"/>
      <c r="L670" s="15"/>
      <c r="M670" s="15"/>
      <c r="N670" s="15"/>
    </row>
    <row r="671" spans="2:14" ht="18">
      <c r="B671" s="50"/>
      <c r="C671" s="15"/>
      <c r="D671" s="16"/>
      <c r="E671" s="17"/>
      <c r="F671" s="18"/>
      <c r="G671" s="19"/>
      <c r="H671" s="15"/>
      <c r="I671" s="15"/>
      <c r="J671" s="15"/>
      <c r="K671" s="15"/>
      <c r="L671" s="15"/>
      <c r="M671" s="15"/>
      <c r="N671" s="15"/>
    </row>
    <row r="672" spans="2:14" ht="18">
      <c r="B672" s="50"/>
      <c r="C672" s="15"/>
      <c r="D672" s="16"/>
      <c r="E672" s="17"/>
      <c r="F672" s="18"/>
      <c r="G672" s="19"/>
      <c r="H672" s="15"/>
      <c r="I672" s="15"/>
      <c r="J672" s="15"/>
      <c r="K672" s="15"/>
      <c r="L672" s="15"/>
      <c r="M672" s="15"/>
      <c r="N672" s="15"/>
    </row>
    <row r="673" spans="2:14" ht="18">
      <c r="B673" s="50"/>
      <c r="C673" s="15"/>
      <c r="D673" s="16"/>
      <c r="E673" s="17"/>
      <c r="F673" s="18"/>
      <c r="G673" s="19"/>
      <c r="H673" s="15"/>
      <c r="I673" s="15"/>
      <c r="J673" s="15"/>
      <c r="K673" s="15"/>
      <c r="L673" s="15"/>
      <c r="M673" s="15"/>
      <c r="N673" s="15"/>
    </row>
    <row r="674" spans="2:14" ht="18">
      <c r="B674" s="50"/>
      <c r="C674" s="15"/>
      <c r="D674" s="16"/>
      <c r="E674" s="17"/>
      <c r="F674" s="18"/>
      <c r="G674" s="19"/>
      <c r="H674" s="15"/>
      <c r="I674" s="15"/>
      <c r="J674" s="15"/>
      <c r="K674" s="15"/>
      <c r="L674" s="15"/>
      <c r="M674" s="15"/>
      <c r="N674" s="15"/>
    </row>
    <row r="675" spans="2:14" ht="18">
      <c r="B675" s="50"/>
      <c r="C675" s="15"/>
      <c r="D675" s="16"/>
      <c r="E675" s="17"/>
      <c r="F675" s="18"/>
      <c r="G675" s="19"/>
      <c r="H675" s="15"/>
      <c r="I675" s="15"/>
      <c r="J675" s="15"/>
      <c r="K675" s="15"/>
      <c r="L675" s="15"/>
      <c r="M675" s="15"/>
      <c r="N675" s="15"/>
    </row>
    <row r="676" spans="2:14" ht="18">
      <c r="B676" s="50"/>
      <c r="C676" s="15"/>
      <c r="D676" s="16"/>
      <c r="E676" s="17"/>
      <c r="F676" s="18"/>
      <c r="G676" s="19"/>
      <c r="H676" s="15"/>
      <c r="I676" s="15"/>
      <c r="J676" s="15"/>
      <c r="K676" s="15"/>
      <c r="L676" s="15"/>
      <c r="M676" s="15"/>
      <c r="N676" s="15"/>
    </row>
    <row r="677" spans="2:14" ht="18">
      <c r="B677" s="50"/>
      <c r="C677" s="15"/>
      <c r="D677" s="16"/>
      <c r="E677" s="17"/>
      <c r="F677" s="18"/>
      <c r="G677" s="19"/>
      <c r="H677" s="15"/>
      <c r="I677" s="15"/>
      <c r="J677" s="15"/>
      <c r="K677" s="15"/>
      <c r="L677" s="15"/>
      <c r="M677" s="15"/>
      <c r="N677" s="15"/>
    </row>
    <row r="678" spans="2:14" ht="18">
      <c r="B678" s="50"/>
      <c r="C678" s="15"/>
      <c r="D678" s="16"/>
      <c r="E678" s="17"/>
      <c r="F678" s="18"/>
      <c r="G678" s="19"/>
      <c r="H678" s="15"/>
      <c r="I678" s="15"/>
      <c r="J678" s="15"/>
      <c r="K678" s="15"/>
      <c r="L678" s="15"/>
      <c r="M678" s="15"/>
      <c r="N678" s="15"/>
    </row>
    <row r="679" spans="2:14" ht="18">
      <c r="B679" s="50"/>
      <c r="C679" s="15"/>
      <c r="D679" s="16"/>
      <c r="E679" s="17"/>
      <c r="F679" s="18"/>
      <c r="G679" s="19"/>
      <c r="H679" s="15"/>
      <c r="I679" s="15"/>
      <c r="J679" s="15"/>
      <c r="K679" s="15"/>
      <c r="L679" s="15"/>
      <c r="M679" s="15"/>
      <c r="N679" s="15"/>
    </row>
    <row r="680" spans="2:14" ht="18">
      <c r="B680" s="50"/>
      <c r="C680" s="15"/>
      <c r="D680" s="16"/>
      <c r="E680" s="17"/>
      <c r="F680" s="18"/>
      <c r="G680" s="19"/>
      <c r="H680" s="15"/>
      <c r="I680" s="15"/>
      <c r="J680" s="15"/>
      <c r="K680" s="15"/>
      <c r="L680" s="15"/>
      <c r="M680" s="15"/>
      <c r="N680" s="15"/>
    </row>
    <row r="681" spans="2:14" ht="18">
      <c r="B681" s="50"/>
      <c r="C681" s="15"/>
      <c r="D681" s="16"/>
      <c r="E681" s="17"/>
      <c r="F681" s="18"/>
      <c r="G681" s="19"/>
      <c r="H681" s="15"/>
      <c r="I681" s="15"/>
      <c r="J681" s="15"/>
      <c r="K681" s="15"/>
      <c r="L681" s="15"/>
      <c r="M681" s="15"/>
      <c r="N681" s="15"/>
    </row>
    <row r="682" spans="2:14" ht="18">
      <c r="B682" s="50"/>
      <c r="C682" s="15"/>
      <c r="D682" s="16"/>
      <c r="E682" s="17"/>
      <c r="F682" s="18"/>
      <c r="G682" s="19"/>
      <c r="H682" s="15"/>
      <c r="I682" s="15"/>
      <c r="J682" s="15"/>
      <c r="K682" s="15"/>
      <c r="L682" s="15"/>
      <c r="M682" s="15"/>
      <c r="N682" s="15"/>
    </row>
    <row r="683" spans="2:14" ht="18">
      <c r="B683" s="50"/>
      <c r="C683" s="15"/>
      <c r="D683" s="16"/>
      <c r="E683" s="17"/>
      <c r="F683" s="18"/>
      <c r="G683" s="19"/>
      <c r="H683" s="15"/>
      <c r="I683" s="15"/>
      <c r="J683" s="15"/>
      <c r="K683" s="15"/>
      <c r="L683" s="15"/>
      <c r="M683" s="15"/>
      <c r="N683" s="15"/>
    </row>
    <row r="684" spans="2:14" ht="18">
      <c r="B684" s="50"/>
      <c r="C684" s="15"/>
      <c r="D684" s="16"/>
      <c r="E684" s="17"/>
      <c r="F684" s="18"/>
      <c r="G684" s="19"/>
      <c r="H684" s="15"/>
      <c r="I684" s="15"/>
      <c r="J684" s="15"/>
      <c r="K684" s="15"/>
      <c r="L684" s="15"/>
      <c r="M684" s="15"/>
      <c r="N684" s="15"/>
    </row>
    <row r="685" spans="2:14" ht="18">
      <c r="B685" s="50"/>
      <c r="C685" s="15"/>
      <c r="D685" s="16"/>
      <c r="E685" s="17"/>
      <c r="F685" s="18"/>
      <c r="G685" s="19"/>
      <c r="H685" s="15"/>
      <c r="I685" s="15"/>
      <c r="J685" s="15"/>
      <c r="K685" s="15"/>
      <c r="L685" s="15"/>
      <c r="M685" s="15"/>
      <c r="N685" s="15"/>
    </row>
    <row r="686" spans="2:14" ht="18">
      <c r="B686" s="50"/>
      <c r="C686" s="15"/>
      <c r="D686" s="16"/>
      <c r="E686" s="17"/>
      <c r="F686" s="18"/>
      <c r="G686" s="19"/>
      <c r="H686" s="15"/>
      <c r="I686" s="15"/>
      <c r="J686" s="15"/>
      <c r="K686" s="15"/>
      <c r="L686" s="15"/>
      <c r="M686" s="15"/>
      <c r="N686" s="15"/>
    </row>
    <row r="687" spans="2:14" ht="18">
      <c r="B687" s="50"/>
      <c r="C687" s="15"/>
      <c r="D687" s="16"/>
      <c r="E687" s="17"/>
      <c r="F687" s="18"/>
      <c r="G687" s="19"/>
      <c r="H687" s="15"/>
      <c r="I687" s="15"/>
      <c r="J687" s="15"/>
      <c r="K687" s="15"/>
      <c r="L687" s="15"/>
      <c r="M687" s="15"/>
      <c r="N687" s="15"/>
    </row>
    <row r="688" spans="2:14" ht="18">
      <c r="B688" s="50"/>
      <c r="C688" s="15"/>
      <c r="D688" s="16"/>
      <c r="E688" s="17"/>
      <c r="F688" s="18"/>
      <c r="G688" s="19"/>
      <c r="H688" s="15"/>
      <c r="I688" s="15"/>
      <c r="J688" s="15"/>
      <c r="K688" s="15"/>
      <c r="L688" s="15"/>
      <c r="M688" s="15"/>
      <c r="N688" s="15"/>
    </row>
    <row r="689" spans="2:14" ht="18">
      <c r="B689" s="50"/>
      <c r="C689" s="15"/>
      <c r="D689" s="16"/>
      <c r="E689" s="17"/>
      <c r="F689" s="18"/>
      <c r="G689" s="19"/>
      <c r="H689" s="15"/>
      <c r="I689" s="15"/>
      <c r="J689" s="15"/>
      <c r="K689" s="15"/>
      <c r="L689" s="15"/>
      <c r="M689" s="15"/>
      <c r="N689" s="15"/>
    </row>
    <row r="690" spans="2:14" ht="18">
      <c r="B690" s="50"/>
      <c r="C690" s="15"/>
      <c r="D690" s="16"/>
      <c r="E690" s="17"/>
      <c r="F690" s="18"/>
      <c r="G690" s="19"/>
      <c r="H690" s="15"/>
      <c r="I690" s="15"/>
      <c r="J690" s="15"/>
      <c r="K690" s="15"/>
      <c r="L690" s="15"/>
      <c r="M690" s="15"/>
      <c r="N690" s="15"/>
    </row>
    <row r="691" spans="2:14" ht="18">
      <c r="B691" s="50"/>
      <c r="C691" s="15"/>
      <c r="D691" s="16"/>
      <c r="E691" s="17"/>
      <c r="F691" s="18"/>
      <c r="G691" s="19"/>
      <c r="H691" s="15"/>
      <c r="I691" s="15"/>
      <c r="J691" s="15"/>
      <c r="K691" s="15"/>
      <c r="L691" s="15"/>
      <c r="M691" s="15"/>
      <c r="N691" s="15"/>
    </row>
    <row r="692" spans="2:14" ht="18">
      <c r="B692" s="50"/>
      <c r="C692" s="15"/>
      <c r="D692" s="16"/>
      <c r="E692" s="17"/>
      <c r="F692" s="18"/>
      <c r="G692" s="19"/>
      <c r="H692" s="15"/>
      <c r="I692" s="15"/>
      <c r="J692" s="15"/>
      <c r="K692" s="15"/>
      <c r="L692" s="15"/>
      <c r="M692" s="15"/>
      <c r="N692" s="15"/>
    </row>
    <row r="693" spans="2:14" ht="18">
      <c r="B693" s="50"/>
      <c r="C693" s="15"/>
      <c r="D693" s="16"/>
      <c r="E693" s="17"/>
      <c r="F693" s="18"/>
      <c r="G693" s="19"/>
      <c r="H693" s="15"/>
      <c r="I693" s="15"/>
      <c r="J693" s="15"/>
      <c r="K693" s="15"/>
      <c r="L693" s="15"/>
      <c r="M693" s="15"/>
      <c r="N693" s="15"/>
    </row>
    <row r="694" spans="2:14" ht="18">
      <c r="B694" s="50"/>
      <c r="C694" s="15"/>
      <c r="D694" s="16"/>
      <c r="E694" s="17"/>
      <c r="F694" s="18"/>
      <c r="G694" s="19"/>
      <c r="H694" s="15"/>
      <c r="I694" s="15"/>
      <c r="J694" s="15"/>
      <c r="K694" s="15"/>
      <c r="L694" s="15"/>
      <c r="M694" s="15"/>
      <c r="N694" s="15"/>
    </row>
    <row r="695" spans="2:14" ht="18">
      <c r="B695" s="50"/>
      <c r="C695" s="15"/>
      <c r="D695" s="16"/>
      <c r="E695" s="17"/>
      <c r="F695" s="18"/>
      <c r="G695" s="19"/>
      <c r="H695" s="15"/>
      <c r="I695" s="15"/>
      <c r="J695" s="15"/>
      <c r="K695" s="15"/>
      <c r="L695" s="15"/>
      <c r="M695" s="15"/>
      <c r="N695" s="15"/>
    </row>
    <row r="696" spans="2:14" ht="18">
      <c r="B696" s="50"/>
      <c r="C696" s="15"/>
      <c r="D696" s="16"/>
      <c r="E696" s="17"/>
      <c r="F696" s="18"/>
      <c r="G696" s="19"/>
      <c r="H696" s="15"/>
      <c r="I696" s="15"/>
      <c r="J696" s="15"/>
      <c r="K696" s="15"/>
      <c r="L696" s="15"/>
      <c r="M696" s="15"/>
      <c r="N696" s="15"/>
    </row>
    <row r="697" spans="2:14" ht="18">
      <c r="B697" s="50"/>
      <c r="C697" s="15"/>
      <c r="D697" s="16"/>
      <c r="E697" s="17"/>
      <c r="F697" s="18"/>
      <c r="G697" s="19"/>
      <c r="H697" s="15"/>
      <c r="I697" s="15"/>
      <c r="J697" s="15"/>
      <c r="K697" s="15"/>
      <c r="L697" s="15"/>
      <c r="M697" s="15"/>
      <c r="N697" s="15"/>
    </row>
    <row r="698" spans="2:14" ht="18">
      <c r="B698" s="50"/>
      <c r="C698" s="15"/>
      <c r="D698" s="16"/>
      <c r="E698" s="17"/>
      <c r="F698" s="18"/>
      <c r="G698" s="19"/>
      <c r="H698" s="15"/>
      <c r="I698" s="15"/>
      <c r="J698" s="15"/>
      <c r="K698" s="15"/>
      <c r="L698" s="15"/>
      <c r="M698" s="15"/>
      <c r="N698" s="15"/>
    </row>
    <row r="699" spans="2:14" ht="18">
      <c r="B699" s="50"/>
      <c r="C699" s="15"/>
      <c r="D699" s="16"/>
      <c r="E699" s="17"/>
      <c r="F699" s="18"/>
      <c r="G699" s="19"/>
      <c r="H699" s="15"/>
      <c r="I699" s="15"/>
      <c r="J699" s="15"/>
      <c r="K699" s="15"/>
      <c r="L699" s="15"/>
      <c r="M699" s="15"/>
      <c r="N699" s="15"/>
    </row>
    <row r="700" spans="2:14" ht="18">
      <c r="B700" s="50"/>
      <c r="C700" s="15"/>
      <c r="D700" s="16"/>
      <c r="E700" s="17"/>
      <c r="F700" s="18"/>
      <c r="G700" s="19"/>
      <c r="H700" s="15"/>
      <c r="I700" s="15"/>
      <c r="J700" s="15"/>
      <c r="K700" s="15"/>
      <c r="L700" s="15"/>
      <c r="M700" s="15"/>
      <c r="N700" s="15"/>
    </row>
    <row r="701" spans="2:14" ht="18">
      <c r="B701" s="50"/>
      <c r="C701" s="15"/>
      <c r="D701" s="16"/>
      <c r="E701" s="17"/>
      <c r="F701" s="18"/>
      <c r="G701" s="19"/>
      <c r="H701" s="15"/>
      <c r="I701" s="15"/>
      <c r="J701" s="15"/>
      <c r="K701" s="15"/>
      <c r="L701" s="15"/>
      <c r="M701" s="15"/>
      <c r="N701" s="15"/>
    </row>
    <row r="702" spans="2:14" ht="18">
      <c r="B702" s="50"/>
      <c r="C702" s="15"/>
      <c r="D702" s="16"/>
      <c r="E702" s="17"/>
      <c r="F702" s="18"/>
      <c r="G702" s="19"/>
      <c r="H702" s="15"/>
      <c r="I702" s="15"/>
      <c r="J702" s="15"/>
      <c r="K702" s="15"/>
      <c r="L702" s="15"/>
      <c r="M702" s="15"/>
      <c r="N702" s="15"/>
    </row>
    <row r="703" spans="2:14" ht="18">
      <c r="B703" s="50"/>
      <c r="C703" s="15"/>
      <c r="D703" s="16"/>
      <c r="E703" s="17"/>
      <c r="F703" s="18"/>
      <c r="G703" s="19"/>
      <c r="H703" s="15"/>
      <c r="I703" s="15"/>
      <c r="J703" s="15"/>
      <c r="K703" s="15"/>
      <c r="L703" s="15"/>
      <c r="M703" s="15"/>
      <c r="N703" s="15"/>
    </row>
    <row r="704" spans="2:14" ht="18">
      <c r="B704" s="50"/>
      <c r="C704" s="15"/>
      <c r="D704" s="16"/>
      <c r="E704" s="17"/>
      <c r="F704" s="18"/>
      <c r="G704" s="19"/>
      <c r="H704" s="15"/>
      <c r="I704" s="15"/>
      <c r="J704" s="15"/>
      <c r="K704" s="15"/>
      <c r="L704" s="15"/>
      <c r="M704" s="15"/>
      <c r="N704" s="15"/>
    </row>
    <row r="705" spans="2:14" ht="18">
      <c r="B705" s="50"/>
      <c r="C705" s="15"/>
      <c r="D705" s="16"/>
      <c r="E705" s="17"/>
      <c r="F705" s="18"/>
      <c r="G705" s="19"/>
      <c r="H705" s="15"/>
      <c r="I705" s="15"/>
      <c r="J705" s="15"/>
      <c r="K705" s="15"/>
      <c r="L705" s="15"/>
      <c r="M705" s="15"/>
      <c r="N705" s="15"/>
    </row>
    <row r="706" spans="2:14" ht="18">
      <c r="B706" s="50"/>
      <c r="C706" s="15"/>
      <c r="D706" s="16"/>
      <c r="E706" s="17"/>
      <c r="F706" s="18"/>
      <c r="G706" s="19"/>
      <c r="H706" s="15"/>
      <c r="I706" s="15"/>
      <c r="J706" s="15"/>
      <c r="K706" s="15"/>
      <c r="L706" s="15"/>
      <c r="M706" s="15"/>
      <c r="N706" s="15"/>
    </row>
    <row r="707" spans="2:14" ht="18">
      <c r="B707" s="50"/>
      <c r="C707" s="15"/>
      <c r="D707" s="16"/>
      <c r="E707" s="17"/>
      <c r="F707" s="18"/>
      <c r="G707" s="19"/>
      <c r="H707" s="15"/>
      <c r="I707" s="15"/>
      <c r="J707" s="15"/>
      <c r="K707" s="15"/>
      <c r="L707" s="15"/>
      <c r="M707" s="15"/>
      <c r="N707" s="15"/>
    </row>
    <row r="708" spans="2:14" ht="18">
      <c r="B708" s="50"/>
      <c r="C708" s="15"/>
      <c r="D708" s="16"/>
      <c r="E708" s="17"/>
      <c r="F708" s="18"/>
      <c r="G708" s="19"/>
      <c r="H708" s="15"/>
      <c r="I708" s="15"/>
      <c r="J708" s="15"/>
      <c r="K708" s="15"/>
      <c r="L708" s="15"/>
      <c r="M708" s="15"/>
      <c r="N708" s="15"/>
    </row>
    <row r="709" spans="2:14" ht="18">
      <c r="B709" s="50"/>
      <c r="C709" s="15"/>
      <c r="D709" s="16"/>
      <c r="E709" s="17"/>
      <c r="F709" s="18"/>
      <c r="G709" s="19"/>
      <c r="H709" s="15"/>
      <c r="I709" s="15"/>
      <c r="J709" s="15"/>
      <c r="K709" s="15"/>
      <c r="L709" s="15"/>
      <c r="M709" s="15"/>
      <c r="N709" s="15"/>
    </row>
    <row r="710" spans="2:14" ht="18">
      <c r="B710" s="50"/>
      <c r="C710" s="15"/>
      <c r="D710" s="16"/>
      <c r="E710" s="17"/>
      <c r="F710" s="18"/>
      <c r="G710" s="19"/>
      <c r="H710" s="15"/>
      <c r="I710" s="15"/>
      <c r="J710" s="15"/>
      <c r="K710" s="15"/>
      <c r="L710" s="15"/>
      <c r="M710" s="15"/>
      <c r="N710" s="15"/>
    </row>
    <row r="711" spans="2:14" ht="18">
      <c r="B711" s="50"/>
      <c r="C711" s="15"/>
      <c r="D711" s="16"/>
      <c r="E711" s="17"/>
      <c r="F711" s="18"/>
      <c r="G711" s="19"/>
      <c r="H711" s="15"/>
      <c r="I711" s="15"/>
      <c r="J711" s="15"/>
      <c r="K711" s="15"/>
      <c r="L711" s="15"/>
      <c r="M711" s="15"/>
      <c r="N711" s="15"/>
    </row>
    <row r="712" spans="2:14" ht="18">
      <c r="B712" s="50"/>
      <c r="C712" s="15"/>
      <c r="D712" s="16"/>
      <c r="E712" s="17"/>
      <c r="F712" s="18"/>
      <c r="G712" s="19"/>
      <c r="H712" s="15"/>
      <c r="I712" s="15"/>
      <c r="J712" s="15"/>
      <c r="K712" s="15"/>
      <c r="L712" s="15"/>
      <c r="M712" s="15"/>
      <c r="N712" s="15"/>
    </row>
    <row r="713" spans="2:14" ht="18">
      <c r="B713" s="50"/>
      <c r="C713" s="15"/>
      <c r="D713" s="16"/>
      <c r="E713" s="17"/>
      <c r="F713" s="18"/>
      <c r="G713" s="19"/>
      <c r="H713" s="15"/>
      <c r="I713" s="15"/>
      <c r="J713" s="15"/>
      <c r="K713" s="15"/>
      <c r="L713" s="15"/>
      <c r="M713" s="15"/>
      <c r="N713" s="15"/>
    </row>
    <row r="714" spans="2:14" ht="18">
      <c r="B714" s="50"/>
      <c r="C714" s="15"/>
      <c r="D714" s="16"/>
      <c r="E714" s="17"/>
      <c r="F714" s="18"/>
      <c r="G714" s="19"/>
      <c r="H714" s="15"/>
      <c r="I714" s="15"/>
      <c r="J714" s="15"/>
      <c r="K714" s="15"/>
      <c r="L714" s="15"/>
      <c r="M714" s="15"/>
      <c r="N714" s="15"/>
    </row>
    <row r="715" spans="2:14" ht="18">
      <c r="B715" s="50"/>
      <c r="C715" s="15"/>
      <c r="D715" s="16"/>
      <c r="E715" s="17"/>
      <c r="F715" s="18"/>
      <c r="G715" s="19"/>
      <c r="H715" s="15"/>
      <c r="I715" s="15"/>
      <c r="J715" s="15"/>
      <c r="K715" s="15"/>
      <c r="L715" s="15"/>
      <c r="M715" s="15"/>
      <c r="N715" s="15"/>
    </row>
    <row r="716" spans="2:14" ht="18">
      <c r="B716" s="50"/>
      <c r="C716" s="15"/>
      <c r="D716" s="16"/>
      <c r="E716" s="17"/>
      <c r="F716" s="18"/>
      <c r="G716" s="19"/>
      <c r="H716" s="15"/>
      <c r="I716" s="15"/>
      <c r="J716" s="15"/>
      <c r="K716" s="15"/>
      <c r="L716" s="15"/>
      <c r="M716" s="15"/>
      <c r="N716" s="15"/>
    </row>
    <row r="717" spans="2:14" ht="18">
      <c r="B717" s="50"/>
      <c r="C717" s="15"/>
      <c r="D717" s="16"/>
      <c r="E717" s="17"/>
      <c r="F717" s="18"/>
      <c r="G717" s="19"/>
      <c r="H717" s="15"/>
      <c r="I717" s="15"/>
      <c r="J717" s="15"/>
      <c r="K717" s="15"/>
      <c r="L717" s="15"/>
      <c r="M717" s="15"/>
      <c r="N717" s="15"/>
    </row>
    <row r="718" spans="2:14" ht="18">
      <c r="B718" s="50"/>
      <c r="C718" s="15"/>
      <c r="D718" s="16"/>
      <c r="E718" s="17"/>
      <c r="F718" s="18"/>
      <c r="G718" s="19"/>
      <c r="H718" s="15"/>
      <c r="I718" s="15"/>
      <c r="J718" s="15"/>
      <c r="K718" s="15"/>
      <c r="L718" s="15"/>
      <c r="M718" s="15"/>
      <c r="N718" s="15"/>
    </row>
    <row r="719" spans="2:14" ht="18">
      <c r="B719" s="50"/>
      <c r="C719" s="15"/>
      <c r="D719" s="16"/>
      <c r="E719" s="17"/>
      <c r="F719" s="18"/>
      <c r="G719" s="19"/>
      <c r="H719" s="15"/>
      <c r="I719" s="15"/>
      <c r="J719" s="15"/>
      <c r="K719" s="15"/>
      <c r="L719" s="15"/>
      <c r="M719" s="15"/>
      <c r="N719" s="15"/>
    </row>
    <row r="720" spans="2:14" ht="18">
      <c r="B720" s="50"/>
      <c r="C720" s="15"/>
      <c r="D720" s="16"/>
      <c r="E720" s="17"/>
      <c r="F720" s="18"/>
      <c r="G720" s="19"/>
      <c r="H720" s="15"/>
      <c r="I720" s="15"/>
      <c r="J720" s="15"/>
      <c r="K720" s="15"/>
      <c r="L720" s="15"/>
      <c r="M720" s="15"/>
      <c r="N720" s="15"/>
    </row>
    <row r="721" spans="2:14" ht="18">
      <c r="B721" s="50"/>
      <c r="C721" s="15"/>
      <c r="D721" s="16"/>
      <c r="E721" s="17"/>
      <c r="F721" s="18"/>
      <c r="G721" s="19"/>
      <c r="H721" s="15"/>
      <c r="I721" s="15"/>
      <c r="J721" s="15"/>
      <c r="K721" s="15"/>
      <c r="L721" s="15"/>
      <c r="M721" s="15"/>
      <c r="N721" s="15"/>
    </row>
    <row r="722" spans="2:14" ht="18">
      <c r="B722" s="50"/>
      <c r="C722" s="15"/>
      <c r="D722" s="16"/>
      <c r="E722" s="17"/>
      <c r="F722" s="18"/>
      <c r="G722" s="19"/>
      <c r="H722" s="15"/>
      <c r="I722" s="15"/>
      <c r="J722" s="15"/>
      <c r="K722" s="15"/>
      <c r="L722" s="15"/>
      <c r="M722" s="15"/>
      <c r="N722" s="15"/>
    </row>
    <row r="723" spans="2:14" ht="18">
      <c r="B723" s="50"/>
      <c r="C723" s="15"/>
      <c r="D723" s="16"/>
      <c r="E723" s="17"/>
      <c r="F723" s="18"/>
      <c r="G723" s="19"/>
      <c r="H723" s="15"/>
      <c r="I723" s="15"/>
      <c r="J723" s="15"/>
      <c r="K723" s="15"/>
      <c r="L723" s="15"/>
      <c r="M723" s="15"/>
      <c r="N723" s="15"/>
    </row>
    <row r="724" spans="2:14" ht="18">
      <c r="B724" s="50"/>
      <c r="C724" s="15"/>
      <c r="D724" s="16"/>
      <c r="E724" s="17"/>
      <c r="F724" s="18"/>
      <c r="G724" s="19"/>
      <c r="H724" s="15"/>
      <c r="I724" s="15"/>
      <c r="J724" s="15"/>
      <c r="K724" s="15"/>
      <c r="L724" s="15"/>
      <c r="M724" s="15"/>
      <c r="N724" s="15"/>
    </row>
    <row r="725" spans="2:14" ht="18">
      <c r="B725" s="50"/>
      <c r="C725" s="15"/>
      <c r="D725" s="16"/>
      <c r="E725" s="17"/>
      <c r="F725" s="18"/>
      <c r="G725" s="19"/>
      <c r="H725" s="15"/>
      <c r="I725" s="15"/>
      <c r="J725" s="15"/>
      <c r="K725" s="15"/>
      <c r="L725" s="15"/>
      <c r="M725" s="15"/>
      <c r="N725" s="15"/>
    </row>
    <row r="726" spans="2:14" ht="18">
      <c r="B726" s="50"/>
      <c r="C726" s="15"/>
      <c r="D726" s="16"/>
      <c r="E726" s="17"/>
      <c r="F726" s="18"/>
      <c r="G726" s="19"/>
      <c r="H726" s="15"/>
      <c r="I726" s="15"/>
      <c r="J726" s="15"/>
      <c r="K726" s="15"/>
      <c r="L726" s="15"/>
      <c r="M726" s="15"/>
      <c r="N726" s="15"/>
    </row>
    <row r="727" spans="2:14" ht="18">
      <c r="B727" s="50"/>
      <c r="C727" s="15"/>
      <c r="D727" s="16"/>
      <c r="E727" s="17"/>
      <c r="F727" s="18"/>
      <c r="G727" s="19"/>
      <c r="H727" s="15"/>
      <c r="I727" s="15"/>
      <c r="J727" s="15"/>
      <c r="K727" s="15"/>
      <c r="L727" s="15"/>
      <c r="M727" s="15"/>
      <c r="N727" s="15"/>
    </row>
    <row r="728" spans="2:14" ht="18">
      <c r="B728" s="50"/>
      <c r="C728" s="15"/>
      <c r="D728" s="16"/>
      <c r="E728" s="17"/>
      <c r="F728" s="18"/>
      <c r="G728" s="19"/>
      <c r="H728" s="15"/>
      <c r="I728" s="15"/>
      <c r="J728" s="15"/>
      <c r="K728" s="15"/>
      <c r="L728" s="15"/>
      <c r="M728" s="15"/>
      <c r="N728" s="15"/>
    </row>
    <row r="729" spans="2:14" ht="18">
      <c r="B729" s="50"/>
      <c r="C729" s="15"/>
      <c r="D729" s="16"/>
      <c r="E729" s="17"/>
      <c r="F729" s="18"/>
      <c r="G729" s="19"/>
      <c r="H729" s="15"/>
      <c r="I729" s="15"/>
      <c r="J729" s="15"/>
      <c r="K729" s="15"/>
      <c r="L729" s="15"/>
      <c r="M729" s="15"/>
      <c r="N729" s="15"/>
    </row>
    <row r="730" spans="2:14" ht="18">
      <c r="B730" s="50"/>
      <c r="C730" s="15"/>
      <c r="D730" s="16"/>
      <c r="E730" s="17"/>
      <c r="F730" s="18"/>
      <c r="G730" s="19"/>
      <c r="H730" s="15"/>
      <c r="I730" s="15"/>
      <c r="J730" s="15"/>
      <c r="K730" s="15"/>
      <c r="L730" s="15"/>
      <c r="M730" s="15"/>
      <c r="N730" s="15"/>
    </row>
    <row r="731" spans="2:14" ht="18">
      <c r="B731" s="50"/>
      <c r="C731" s="15"/>
      <c r="D731" s="16"/>
      <c r="E731" s="17"/>
      <c r="F731" s="18"/>
      <c r="G731" s="19"/>
      <c r="H731" s="15"/>
      <c r="I731" s="15"/>
      <c r="J731" s="15"/>
      <c r="K731" s="15"/>
      <c r="L731" s="15"/>
      <c r="M731" s="15"/>
      <c r="N731" s="15"/>
    </row>
    <row r="732" spans="2:14" ht="18">
      <c r="B732" s="50"/>
      <c r="C732" s="15"/>
      <c r="D732" s="16"/>
      <c r="E732" s="17"/>
      <c r="F732" s="18"/>
      <c r="G732" s="19"/>
      <c r="H732" s="15"/>
      <c r="I732" s="15"/>
      <c r="J732" s="15"/>
      <c r="K732" s="15"/>
      <c r="L732" s="15"/>
      <c r="M732" s="15"/>
      <c r="N732" s="15"/>
    </row>
    <row r="733" spans="2:14" ht="18">
      <c r="B733" s="50"/>
      <c r="C733" s="15"/>
      <c r="D733" s="16"/>
      <c r="E733" s="17"/>
      <c r="F733" s="18"/>
      <c r="G733" s="19"/>
      <c r="H733" s="15"/>
      <c r="I733" s="15"/>
      <c r="J733" s="15"/>
      <c r="K733" s="15"/>
      <c r="L733" s="15"/>
      <c r="M733" s="15"/>
      <c r="N733" s="15"/>
    </row>
    <row r="734" spans="2:14" ht="18">
      <c r="B734" s="50"/>
      <c r="C734" s="15"/>
      <c r="D734" s="16"/>
      <c r="E734" s="17"/>
      <c r="F734" s="18"/>
      <c r="G734" s="19"/>
      <c r="H734" s="15"/>
      <c r="I734" s="15"/>
      <c r="J734" s="15"/>
      <c r="K734" s="15"/>
      <c r="L734" s="15"/>
      <c r="M734" s="15"/>
      <c r="N734" s="15"/>
    </row>
    <row r="735" spans="2:14" ht="18">
      <c r="B735" s="50"/>
      <c r="C735" s="15"/>
      <c r="D735" s="16"/>
      <c r="E735" s="17"/>
      <c r="F735" s="18"/>
      <c r="G735" s="19"/>
      <c r="H735" s="15"/>
      <c r="I735" s="15"/>
      <c r="J735" s="15"/>
      <c r="K735" s="15"/>
      <c r="L735" s="15"/>
      <c r="M735" s="15"/>
      <c r="N735" s="15"/>
    </row>
    <row r="736" spans="2:14" ht="18">
      <c r="B736" s="50"/>
      <c r="C736" s="15"/>
      <c r="D736" s="16"/>
      <c r="E736" s="17"/>
      <c r="F736" s="18"/>
      <c r="G736" s="19"/>
      <c r="H736" s="15"/>
      <c r="I736" s="15"/>
      <c r="J736" s="15"/>
      <c r="K736" s="15"/>
      <c r="L736" s="15"/>
      <c r="M736" s="15"/>
      <c r="N736" s="15"/>
    </row>
    <row r="737" spans="2:14" ht="18">
      <c r="B737" s="50"/>
      <c r="C737" s="15"/>
      <c r="D737" s="16"/>
      <c r="E737" s="17"/>
      <c r="F737" s="18"/>
      <c r="G737" s="19"/>
      <c r="H737" s="15"/>
      <c r="I737" s="15"/>
      <c r="J737" s="15"/>
      <c r="K737" s="15"/>
      <c r="L737" s="15"/>
      <c r="M737" s="15"/>
      <c r="N737" s="15"/>
    </row>
    <row r="738" spans="2:14" ht="18">
      <c r="B738" s="50"/>
      <c r="C738" s="15"/>
      <c r="D738" s="16"/>
      <c r="E738" s="17"/>
      <c r="F738" s="18"/>
      <c r="G738" s="19"/>
      <c r="H738" s="15"/>
      <c r="I738" s="15"/>
      <c r="J738" s="15"/>
      <c r="K738" s="15"/>
      <c r="L738" s="15"/>
      <c r="M738" s="15"/>
      <c r="N738" s="15"/>
    </row>
    <row r="739" spans="2:14" ht="18">
      <c r="B739" s="50"/>
      <c r="C739" s="15"/>
      <c r="D739" s="16"/>
      <c r="E739" s="17"/>
      <c r="F739" s="18"/>
      <c r="G739" s="19"/>
      <c r="H739" s="15"/>
      <c r="I739" s="15"/>
      <c r="J739" s="15"/>
      <c r="K739" s="15"/>
      <c r="L739" s="15"/>
      <c r="M739" s="15"/>
      <c r="N739" s="15"/>
    </row>
    <row r="740" spans="2:14" ht="18">
      <c r="B740" s="50"/>
      <c r="C740" s="15"/>
      <c r="D740" s="16"/>
      <c r="E740" s="17"/>
      <c r="F740" s="18"/>
      <c r="G740" s="19"/>
      <c r="H740" s="15"/>
      <c r="I740" s="15"/>
      <c r="J740" s="15"/>
      <c r="K740" s="15"/>
      <c r="L740" s="15"/>
      <c r="M740" s="15"/>
      <c r="N740" s="15"/>
    </row>
    <row r="741" spans="2:14" ht="18">
      <c r="B741" s="50"/>
      <c r="C741" s="15"/>
      <c r="D741" s="16"/>
      <c r="E741" s="17"/>
      <c r="F741" s="18"/>
      <c r="G741" s="19"/>
      <c r="H741" s="15"/>
      <c r="I741" s="15"/>
      <c r="J741" s="15"/>
      <c r="K741" s="15"/>
      <c r="L741" s="15"/>
      <c r="M741" s="15"/>
      <c r="N741" s="15"/>
    </row>
    <row r="742" spans="2:14" ht="18">
      <c r="B742" s="50"/>
      <c r="C742" s="15"/>
      <c r="D742" s="16"/>
      <c r="E742" s="17"/>
      <c r="F742" s="18"/>
      <c r="G742" s="19"/>
      <c r="H742" s="15"/>
      <c r="I742" s="15"/>
      <c r="J742" s="15"/>
      <c r="K742" s="15"/>
      <c r="L742" s="15"/>
      <c r="M742" s="15"/>
      <c r="N742" s="15"/>
    </row>
    <row r="743" spans="2:14" ht="18">
      <c r="B743" s="50"/>
      <c r="C743" s="15"/>
      <c r="D743" s="16"/>
      <c r="E743" s="17"/>
      <c r="F743" s="18"/>
      <c r="G743" s="19"/>
      <c r="H743" s="15"/>
      <c r="I743" s="15"/>
      <c r="J743" s="15"/>
      <c r="K743" s="15"/>
      <c r="L743" s="15"/>
      <c r="M743" s="15"/>
      <c r="N743" s="15"/>
    </row>
    <row r="744" spans="2:14" ht="18">
      <c r="B744" s="50"/>
      <c r="C744" s="15"/>
      <c r="D744" s="16"/>
      <c r="E744" s="17"/>
      <c r="F744" s="18"/>
      <c r="G744" s="19"/>
      <c r="H744" s="15"/>
      <c r="I744" s="15"/>
      <c r="J744" s="15"/>
      <c r="K744" s="15"/>
      <c r="L744" s="15"/>
      <c r="M744" s="15"/>
      <c r="N744" s="15"/>
    </row>
    <row r="745" spans="2:14" ht="18">
      <c r="B745" s="50"/>
      <c r="C745" s="15"/>
      <c r="D745" s="16"/>
      <c r="E745" s="17"/>
      <c r="F745" s="18"/>
      <c r="G745" s="19"/>
      <c r="H745" s="15"/>
      <c r="I745" s="15"/>
      <c r="J745" s="15"/>
      <c r="K745" s="15"/>
      <c r="L745" s="15"/>
      <c r="M745" s="15"/>
      <c r="N745" s="15"/>
    </row>
    <row r="746" spans="2:14" ht="18">
      <c r="B746" s="50"/>
      <c r="C746" s="15"/>
      <c r="D746" s="16"/>
      <c r="E746" s="17"/>
      <c r="F746" s="18"/>
      <c r="G746" s="19"/>
      <c r="H746" s="15"/>
      <c r="I746" s="15"/>
      <c r="J746" s="15"/>
      <c r="K746" s="15"/>
      <c r="L746" s="15"/>
      <c r="M746" s="15"/>
      <c r="N746" s="15"/>
    </row>
    <row r="747" spans="2:14" ht="18">
      <c r="B747" s="50"/>
      <c r="C747" s="15"/>
      <c r="D747" s="16"/>
      <c r="E747" s="17"/>
      <c r="F747" s="18"/>
      <c r="G747" s="19"/>
      <c r="H747" s="15"/>
      <c r="I747" s="15"/>
      <c r="J747" s="15"/>
      <c r="K747" s="15"/>
      <c r="L747" s="15"/>
      <c r="M747" s="15"/>
      <c r="N747" s="15"/>
    </row>
    <row r="748" spans="2:14" ht="18">
      <c r="B748" s="50"/>
      <c r="C748" s="15"/>
      <c r="D748" s="16"/>
      <c r="E748" s="17"/>
      <c r="F748" s="18"/>
      <c r="G748" s="19"/>
      <c r="H748" s="15"/>
      <c r="I748" s="15"/>
      <c r="J748" s="15"/>
      <c r="K748" s="15"/>
      <c r="L748" s="15"/>
      <c r="M748" s="15"/>
      <c r="N748" s="15"/>
    </row>
    <row r="749" spans="2:14" ht="18">
      <c r="B749" s="50"/>
      <c r="C749" s="15"/>
      <c r="D749" s="16"/>
      <c r="E749" s="17"/>
      <c r="F749" s="18"/>
      <c r="G749" s="19"/>
      <c r="H749" s="15"/>
      <c r="I749" s="15"/>
      <c r="J749" s="15"/>
      <c r="K749" s="15"/>
      <c r="L749" s="15"/>
      <c r="M749" s="15"/>
      <c r="N749" s="15"/>
    </row>
    <row r="750" spans="2:14" ht="18">
      <c r="B750" s="50"/>
      <c r="C750" s="15"/>
      <c r="D750" s="16"/>
      <c r="E750" s="17"/>
      <c r="F750" s="18"/>
      <c r="G750" s="19"/>
      <c r="H750" s="15"/>
      <c r="I750" s="15"/>
      <c r="J750" s="15"/>
      <c r="K750" s="15"/>
      <c r="L750" s="15"/>
      <c r="M750" s="15"/>
      <c r="N750" s="15"/>
    </row>
    <row r="751" spans="2:14" ht="18">
      <c r="B751" s="50"/>
      <c r="C751" s="15"/>
      <c r="D751" s="16"/>
      <c r="E751" s="17"/>
      <c r="F751" s="18"/>
      <c r="G751" s="19"/>
      <c r="H751" s="15"/>
      <c r="I751" s="15"/>
      <c r="J751" s="15"/>
      <c r="K751" s="15"/>
      <c r="L751" s="15"/>
      <c r="M751" s="15"/>
      <c r="N751" s="15"/>
    </row>
    <row r="752" spans="2:14" ht="18">
      <c r="B752" s="50"/>
      <c r="C752" s="15"/>
      <c r="D752" s="16"/>
      <c r="E752" s="17"/>
      <c r="F752" s="18"/>
      <c r="G752" s="19"/>
      <c r="H752" s="15"/>
      <c r="I752" s="15"/>
      <c r="J752" s="15"/>
      <c r="K752" s="15"/>
      <c r="L752" s="15"/>
      <c r="M752" s="15"/>
      <c r="N752" s="15"/>
    </row>
    <row r="753" spans="2:14" ht="18">
      <c r="B753" s="50"/>
      <c r="C753" s="15"/>
      <c r="D753" s="16"/>
      <c r="E753" s="17"/>
      <c r="F753" s="18"/>
      <c r="G753" s="19"/>
      <c r="H753" s="15"/>
      <c r="I753" s="15"/>
      <c r="J753" s="15"/>
      <c r="K753" s="15"/>
      <c r="L753" s="15"/>
      <c r="M753" s="15"/>
      <c r="N753" s="15"/>
    </row>
    <row r="754" spans="2:14" ht="18">
      <c r="B754" s="50"/>
      <c r="C754" s="15"/>
      <c r="D754" s="16"/>
      <c r="E754" s="17"/>
      <c r="F754" s="18"/>
      <c r="G754" s="19"/>
      <c r="H754" s="15"/>
      <c r="I754" s="15"/>
      <c r="J754" s="15"/>
      <c r="K754" s="15"/>
      <c r="L754" s="15"/>
      <c r="M754" s="15"/>
      <c r="N754" s="15"/>
    </row>
    <row r="755" spans="2:14" ht="18">
      <c r="B755" s="50"/>
      <c r="C755" s="15"/>
      <c r="D755" s="16"/>
      <c r="E755" s="17"/>
      <c r="F755" s="18"/>
      <c r="G755" s="19"/>
      <c r="H755" s="15"/>
      <c r="I755" s="15"/>
      <c r="J755" s="15"/>
      <c r="K755" s="15"/>
      <c r="L755" s="15"/>
      <c r="M755" s="15"/>
      <c r="N755" s="15"/>
    </row>
    <row r="756" spans="2:14" ht="18">
      <c r="B756" s="50"/>
      <c r="C756" s="15"/>
      <c r="D756" s="16"/>
      <c r="E756" s="17"/>
      <c r="F756" s="18"/>
      <c r="G756" s="19"/>
      <c r="H756" s="15"/>
      <c r="I756" s="15"/>
      <c r="J756" s="15"/>
      <c r="K756" s="15"/>
      <c r="L756" s="15"/>
      <c r="M756" s="15"/>
      <c r="N756" s="15"/>
    </row>
    <row r="757" spans="2:14" ht="18">
      <c r="B757" s="50"/>
      <c r="C757" s="15"/>
      <c r="D757" s="16"/>
      <c r="E757" s="17"/>
      <c r="F757" s="18"/>
      <c r="G757" s="19"/>
      <c r="H757" s="15"/>
      <c r="I757" s="15"/>
      <c r="J757" s="15"/>
      <c r="K757" s="15"/>
      <c r="L757" s="15"/>
      <c r="M757" s="15"/>
      <c r="N757" s="15"/>
    </row>
    <row r="758" spans="2:14" ht="18">
      <c r="B758" s="50"/>
      <c r="C758" s="15"/>
      <c r="D758" s="16"/>
      <c r="E758" s="17"/>
      <c r="F758" s="18"/>
      <c r="G758" s="19"/>
      <c r="H758" s="15"/>
      <c r="I758" s="15"/>
      <c r="J758" s="15"/>
      <c r="K758" s="15"/>
      <c r="L758" s="15"/>
      <c r="M758" s="15"/>
      <c r="N758" s="15"/>
    </row>
    <row r="759" spans="2:14" ht="18">
      <c r="B759" s="50"/>
      <c r="C759" s="15"/>
      <c r="D759" s="16"/>
      <c r="E759" s="17"/>
      <c r="F759" s="18"/>
      <c r="G759" s="19"/>
      <c r="H759" s="15"/>
      <c r="I759" s="15"/>
      <c r="J759" s="15"/>
      <c r="K759" s="15"/>
      <c r="L759" s="15"/>
      <c r="M759" s="15"/>
      <c r="N759" s="15"/>
    </row>
    <row r="760" spans="2:14" ht="18">
      <c r="B760" s="50"/>
      <c r="C760" s="15"/>
      <c r="D760" s="16"/>
      <c r="E760" s="17"/>
      <c r="F760" s="18"/>
      <c r="G760" s="19"/>
      <c r="H760" s="15"/>
      <c r="I760" s="15"/>
      <c r="J760" s="15"/>
      <c r="K760" s="15"/>
      <c r="L760" s="15"/>
      <c r="M760" s="15"/>
      <c r="N760" s="15"/>
    </row>
    <row r="761" spans="2:14" ht="18">
      <c r="B761" s="50"/>
      <c r="C761" s="15"/>
      <c r="D761" s="16"/>
      <c r="E761" s="17"/>
      <c r="F761" s="18"/>
      <c r="G761" s="19"/>
      <c r="H761" s="15"/>
      <c r="I761" s="15"/>
      <c r="J761" s="15"/>
      <c r="K761" s="15"/>
      <c r="L761" s="15"/>
      <c r="M761" s="15"/>
      <c r="N761" s="15"/>
    </row>
    <row r="762" spans="2:14" ht="18">
      <c r="B762" s="50"/>
      <c r="C762" s="15"/>
      <c r="D762" s="16"/>
      <c r="E762" s="17"/>
      <c r="F762" s="18"/>
      <c r="G762" s="19"/>
      <c r="H762" s="15"/>
      <c r="I762" s="15"/>
      <c r="J762" s="15"/>
      <c r="K762" s="15"/>
      <c r="L762" s="15"/>
      <c r="M762" s="15"/>
      <c r="N762" s="15"/>
    </row>
    <row r="763" spans="2:14" ht="18">
      <c r="B763" s="50"/>
      <c r="C763" s="15"/>
      <c r="D763" s="16"/>
      <c r="E763" s="17"/>
      <c r="F763" s="18"/>
      <c r="G763" s="19"/>
      <c r="H763" s="15"/>
      <c r="I763" s="15"/>
      <c r="J763" s="15"/>
      <c r="K763" s="15"/>
      <c r="L763" s="15"/>
      <c r="M763" s="15"/>
      <c r="N763" s="15"/>
    </row>
    <row r="764" spans="2:14" ht="18">
      <c r="B764" s="50"/>
      <c r="C764" s="15"/>
      <c r="D764" s="16"/>
      <c r="E764" s="17"/>
      <c r="F764" s="18"/>
      <c r="G764" s="19"/>
      <c r="H764" s="15"/>
      <c r="I764" s="15"/>
      <c r="J764" s="15"/>
      <c r="K764" s="15"/>
      <c r="L764" s="15"/>
      <c r="M764" s="15"/>
      <c r="N764" s="15"/>
    </row>
    <row r="765" spans="2:14" ht="18">
      <c r="B765" s="50"/>
      <c r="C765" s="15"/>
      <c r="D765" s="16"/>
      <c r="E765" s="17"/>
      <c r="F765" s="18"/>
      <c r="G765" s="19"/>
      <c r="H765" s="15"/>
      <c r="I765" s="15"/>
      <c r="J765" s="15"/>
      <c r="K765" s="15"/>
      <c r="L765" s="15"/>
      <c r="M765" s="15"/>
      <c r="N765" s="15"/>
    </row>
    <row r="766" spans="2:14" ht="18">
      <c r="B766" s="50"/>
      <c r="C766" s="15"/>
      <c r="D766" s="16"/>
      <c r="E766" s="17"/>
      <c r="F766" s="18"/>
      <c r="G766" s="19"/>
      <c r="H766" s="15"/>
      <c r="I766" s="15"/>
      <c r="J766" s="15"/>
      <c r="K766" s="15"/>
      <c r="L766" s="15"/>
      <c r="M766" s="15"/>
      <c r="N766" s="15"/>
    </row>
    <row r="767" spans="2:14" ht="18">
      <c r="B767" s="50"/>
      <c r="C767" s="15"/>
      <c r="D767" s="16"/>
      <c r="E767" s="17"/>
      <c r="F767" s="18"/>
      <c r="G767" s="19"/>
      <c r="H767" s="15"/>
      <c r="I767" s="15"/>
      <c r="J767" s="15"/>
      <c r="K767" s="15"/>
      <c r="L767" s="15"/>
      <c r="M767" s="15"/>
      <c r="N767" s="15"/>
    </row>
    <row r="768" spans="2:14" ht="18">
      <c r="B768" s="50"/>
      <c r="C768" s="15"/>
      <c r="D768" s="16"/>
      <c r="E768" s="17"/>
      <c r="F768" s="18"/>
      <c r="G768" s="19"/>
      <c r="H768" s="15"/>
      <c r="I768" s="15"/>
      <c r="J768" s="15"/>
      <c r="K768" s="15"/>
      <c r="L768" s="15"/>
      <c r="M768" s="15"/>
      <c r="N768" s="15"/>
    </row>
    <row r="769" spans="2:14" ht="18">
      <c r="B769" s="50"/>
      <c r="C769" s="15"/>
      <c r="D769" s="16"/>
      <c r="E769" s="17"/>
      <c r="F769" s="18"/>
      <c r="G769" s="19"/>
      <c r="H769" s="15"/>
      <c r="I769" s="15"/>
      <c r="J769" s="15"/>
      <c r="K769" s="15"/>
      <c r="L769" s="15"/>
      <c r="M769" s="15"/>
      <c r="N769" s="15"/>
    </row>
    <row r="770" spans="2:14" ht="18">
      <c r="B770" s="50"/>
      <c r="C770" s="15"/>
      <c r="D770" s="16"/>
      <c r="E770" s="17"/>
      <c r="F770" s="18"/>
      <c r="G770" s="19"/>
      <c r="H770" s="15"/>
      <c r="I770" s="15"/>
      <c r="J770" s="15"/>
      <c r="K770" s="15"/>
      <c r="L770" s="15"/>
      <c r="M770" s="15"/>
      <c r="N770" s="15"/>
    </row>
    <row r="771" spans="2:14" ht="18">
      <c r="B771" s="50"/>
      <c r="C771" s="15"/>
      <c r="D771" s="16"/>
      <c r="E771" s="17"/>
      <c r="F771" s="18"/>
      <c r="G771" s="19"/>
      <c r="H771" s="15"/>
      <c r="I771" s="15"/>
      <c r="J771" s="15"/>
      <c r="K771" s="15"/>
      <c r="L771" s="15"/>
      <c r="M771" s="15"/>
      <c r="N771" s="15"/>
    </row>
    <row r="772" spans="2:14" ht="18">
      <c r="B772" s="50"/>
      <c r="C772" s="15"/>
      <c r="D772" s="16"/>
      <c r="E772" s="17"/>
      <c r="F772" s="18"/>
      <c r="G772" s="19"/>
      <c r="H772" s="15"/>
      <c r="I772" s="15"/>
      <c r="J772" s="15"/>
      <c r="K772" s="15"/>
      <c r="L772" s="15"/>
      <c r="M772" s="15"/>
      <c r="N772" s="15"/>
    </row>
    <row r="773" spans="2:14" ht="18">
      <c r="B773" s="50"/>
      <c r="C773" s="15"/>
      <c r="D773" s="16"/>
      <c r="E773" s="17"/>
      <c r="F773" s="18"/>
      <c r="G773" s="19"/>
      <c r="H773" s="15"/>
      <c r="I773" s="15"/>
      <c r="J773" s="15"/>
      <c r="K773" s="15"/>
      <c r="L773" s="15"/>
      <c r="M773" s="15"/>
      <c r="N773" s="15"/>
    </row>
    <row r="774" spans="2:14" ht="18">
      <c r="B774" s="50"/>
      <c r="C774" s="15"/>
      <c r="D774" s="16"/>
      <c r="E774" s="17"/>
      <c r="F774" s="18"/>
      <c r="G774" s="19"/>
      <c r="H774" s="15"/>
      <c r="I774" s="15"/>
      <c r="J774" s="15"/>
      <c r="K774" s="15"/>
      <c r="L774" s="15"/>
      <c r="M774" s="15"/>
      <c r="N774" s="15"/>
    </row>
    <row r="775" spans="2:14" ht="18">
      <c r="B775" s="50"/>
      <c r="C775" s="15"/>
      <c r="D775" s="16"/>
      <c r="E775" s="17"/>
      <c r="F775" s="18"/>
      <c r="G775" s="19"/>
      <c r="H775" s="15"/>
      <c r="I775" s="15"/>
      <c r="J775" s="15"/>
      <c r="K775" s="15"/>
      <c r="L775" s="15"/>
      <c r="M775" s="15"/>
      <c r="N775" s="15"/>
    </row>
    <row r="776" spans="2:14" ht="18">
      <c r="B776" s="50"/>
      <c r="C776" s="15"/>
      <c r="D776" s="16"/>
      <c r="E776" s="17"/>
      <c r="F776" s="18"/>
      <c r="G776" s="19"/>
      <c r="H776" s="15"/>
      <c r="I776" s="15"/>
      <c r="J776" s="15"/>
      <c r="K776" s="15"/>
      <c r="L776" s="15"/>
      <c r="M776" s="15"/>
      <c r="N776" s="15"/>
    </row>
    <row r="777" spans="2:14" ht="18">
      <c r="B777" s="50"/>
      <c r="C777" s="15"/>
      <c r="D777" s="16"/>
      <c r="E777" s="17"/>
      <c r="F777" s="18"/>
      <c r="G777" s="19"/>
      <c r="H777" s="15"/>
      <c r="I777" s="15"/>
      <c r="J777" s="15"/>
      <c r="K777" s="15"/>
      <c r="L777" s="15"/>
      <c r="M777" s="15"/>
      <c r="N777" s="15"/>
    </row>
    <row r="778" spans="2:14" ht="18">
      <c r="B778" s="50"/>
      <c r="C778" s="15"/>
      <c r="D778" s="16"/>
      <c r="E778" s="17"/>
      <c r="F778" s="18"/>
      <c r="G778" s="19"/>
      <c r="H778" s="15"/>
      <c r="I778" s="15"/>
      <c r="J778" s="15"/>
      <c r="K778" s="15"/>
      <c r="L778" s="15"/>
      <c r="M778" s="15"/>
      <c r="N778" s="15"/>
    </row>
    <row r="779" spans="2:14" ht="18">
      <c r="B779" s="50"/>
      <c r="C779" s="15"/>
      <c r="D779" s="16"/>
      <c r="E779" s="17"/>
      <c r="F779" s="18"/>
      <c r="G779" s="19"/>
      <c r="H779" s="15"/>
      <c r="I779" s="15"/>
      <c r="J779" s="15"/>
      <c r="K779" s="15"/>
      <c r="L779" s="15"/>
      <c r="M779" s="15"/>
      <c r="N779" s="15"/>
    </row>
    <row r="780" spans="2:14" ht="18">
      <c r="B780" s="50"/>
      <c r="C780" s="15"/>
      <c r="D780" s="16"/>
      <c r="E780" s="17"/>
      <c r="F780" s="18"/>
      <c r="G780" s="19"/>
      <c r="H780" s="15"/>
      <c r="I780" s="15"/>
      <c r="J780" s="15"/>
      <c r="K780" s="15"/>
      <c r="L780" s="15"/>
      <c r="M780" s="15"/>
      <c r="N780" s="15"/>
    </row>
    <row r="781" spans="2:14" ht="18">
      <c r="B781" s="50"/>
      <c r="C781" s="15"/>
      <c r="D781" s="16"/>
      <c r="E781" s="17"/>
      <c r="F781" s="18"/>
      <c r="G781" s="19"/>
      <c r="H781" s="15"/>
      <c r="I781" s="15"/>
      <c r="J781" s="15"/>
      <c r="K781" s="15"/>
      <c r="L781" s="15"/>
      <c r="M781" s="15"/>
      <c r="N781" s="15"/>
    </row>
    <row r="782" spans="2:14" ht="18">
      <c r="B782" s="50"/>
      <c r="C782" s="15"/>
      <c r="D782" s="16"/>
      <c r="E782" s="17"/>
      <c r="F782" s="18"/>
      <c r="G782" s="19"/>
      <c r="H782" s="15"/>
      <c r="I782" s="15"/>
      <c r="J782" s="15"/>
      <c r="K782" s="15"/>
      <c r="L782" s="15"/>
      <c r="M782" s="15"/>
      <c r="N782" s="15"/>
    </row>
    <row r="783" spans="2:14" ht="18">
      <c r="B783" s="50"/>
      <c r="C783" s="15"/>
      <c r="D783" s="16"/>
      <c r="E783" s="17"/>
      <c r="F783" s="18"/>
      <c r="G783" s="19"/>
      <c r="H783" s="15"/>
      <c r="I783" s="15"/>
      <c r="J783" s="15"/>
      <c r="K783" s="15"/>
      <c r="L783" s="15"/>
      <c r="M783" s="15"/>
      <c r="N783" s="15"/>
    </row>
    <row r="784" spans="2:14" ht="18">
      <c r="B784" s="50"/>
      <c r="C784" s="15"/>
      <c r="D784" s="16"/>
      <c r="E784" s="17"/>
      <c r="F784" s="18"/>
      <c r="G784" s="19"/>
      <c r="H784" s="15"/>
      <c r="I784" s="15"/>
      <c r="J784" s="15"/>
      <c r="K784" s="15"/>
      <c r="L784" s="15"/>
      <c r="M784" s="15"/>
      <c r="N784" s="15"/>
    </row>
    <row r="785" spans="2:14" ht="18">
      <c r="B785" s="50"/>
      <c r="C785" s="15"/>
      <c r="D785" s="16"/>
      <c r="E785" s="17"/>
      <c r="F785" s="18"/>
      <c r="G785" s="19"/>
      <c r="H785" s="15"/>
      <c r="I785" s="15"/>
      <c r="J785" s="15"/>
      <c r="K785" s="15"/>
      <c r="L785" s="15"/>
      <c r="M785" s="15"/>
      <c r="N785" s="15"/>
    </row>
    <row r="786" spans="2:14" ht="18">
      <c r="B786" s="50"/>
      <c r="C786" s="15"/>
      <c r="D786" s="16"/>
      <c r="E786" s="17"/>
      <c r="F786" s="18"/>
      <c r="G786" s="19"/>
      <c r="H786" s="15"/>
      <c r="I786" s="15"/>
      <c r="J786" s="15"/>
      <c r="K786" s="15"/>
      <c r="L786" s="15"/>
      <c r="M786" s="15"/>
      <c r="N786" s="15"/>
    </row>
    <row r="787" spans="2:14" ht="18">
      <c r="B787" s="50"/>
      <c r="C787" s="15"/>
      <c r="D787" s="16"/>
      <c r="E787" s="17"/>
      <c r="F787" s="18"/>
      <c r="G787" s="19"/>
      <c r="H787" s="15"/>
      <c r="I787" s="15"/>
      <c r="J787" s="15"/>
      <c r="K787" s="15"/>
      <c r="L787" s="15"/>
      <c r="M787" s="15"/>
      <c r="N787" s="15"/>
    </row>
    <row r="788" spans="2:14" ht="18">
      <c r="B788" s="50"/>
      <c r="C788" s="15"/>
      <c r="D788" s="16"/>
      <c r="E788" s="17"/>
      <c r="F788" s="18"/>
      <c r="G788" s="19"/>
      <c r="H788" s="15"/>
      <c r="I788" s="15"/>
      <c r="J788" s="15"/>
      <c r="K788" s="15"/>
      <c r="L788" s="15"/>
      <c r="M788" s="15"/>
      <c r="N788" s="15"/>
    </row>
    <row r="789" spans="2:14" ht="18">
      <c r="B789" s="50"/>
      <c r="C789" s="15"/>
      <c r="D789" s="16"/>
      <c r="E789" s="17"/>
      <c r="F789" s="18"/>
      <c r="G789" s="19"/>
      <c r="H789" s="15"/>
      <c r="I789" s="15"/>
      <c r="J789" s="15"/>
      <c r="K789" s="15"/>
      <c r="L789" s="15"/>
      <c r="M789" s="15"/>
      <c r="N789" s="15"/>
    </row>
    <row r="790" spans="2:14" ht="18">
      <c r="B790" s="50"/>
      <c r="C790" s="15"/>
      <c r="D790" s="16"/>
      <c r="E790" s="17"/>
      <c r="F790" s="18"/>
      <c r="G790" s="19"/>
      <c r="H790" s="15"/>
      <c r="I790" s="15"/>
      <c r="J790" s="15"/>
      <c r="K790" s="15"/>
      <c r="L790" s="15"/>
      <c r="M790" s="15"/>
      <c r="N790" s="15"/>
    </row>
    <row r="791" spans="2:14" ht="18">
      <c r="B791" s="50"/>
      <c r="C791" s="15"/>
      <c r="D791" s="16"/>
      <c r="E791" s="17"/>
      <c r="F791" s="18"/>
      <c r="G791" s="19"/>
      <c r="H791" s="15"/>
      <c r="I791" s="15"/>
      <c r="J791" s="15"/>
      <c r="K791" s="15"/>
      <c r="L791" s="15"/>
      <c r="M791" s="15"/>
      <c r="N791" s="15"/>
    </row>
    <row r="792" spans="2:14" ht="18">
      <c r="B792" s="50"/>
      <c r="C792" s="15"/>
      <c r="D792" s="16"/>
      <c r="E792" s="17"/>
      <c r="F792" s="18"/>
      <c r="G792" s="19"/>
      <c r="H792" s="15"/>
      <c r="I792" s="15"/>
      <c r="J792" s="15"/>
      <c r="K792" s="15"/>
      <c r="L792" s="15"/>
      <c r="M792" s="15"/>
      <c r="N792" s="15"/>
    </row>
    <row r="793" spans="2:14" ht="18">
      <c r="B793" s="50"/>
      <c r="C793" s="15"/>
      <c r="D793" s="16"/>
      <c r="E793" s="17"/>
      <c r="F793" s="18"/>
      <c r="G793" s="19"/>
      <c r="H793" s="15"/>
      <c r="I793" s="15"/>
      <c r="J793" s="15"/>
      <c r="K793" s="15"/>
      <c r="L793" s="15"/>
      <c r="M793" s="15"/>
      <c r="N793" s="15"/>
    </row>
    <row r="794" spans="2:14" ht="18">
      <c r="B794" s="50"/>
      <c r="C794" s="15"/>
      <c r="D794" s="16"/>
      <c r="E794" s="17"/>
      <c r="F794" s="18"/>
      <c r="G794" s="19"/>
      <c r="H794" s="15"/>
      <c r="I794" s="15"/>
      <c r="J794" s="15"/>
      <c r="K794" s="15"/>
      <c r="L794" s="15"/>
      <c r="M794" s="15"/>
      <c r="N794" s="15"/>
    </row>
    <row r="795" spans="2:14" ht="18">
      <c r="B795" s="50"/>
      <c r="C795" s="15"/>
      <c r="D795" s="16"/>
      <c r="E795" s="17"/>
      <c r="F795" s="18"/>
      <c r="G795" s="19"/>
      <c r="H795" s="15"/>
      <c r="I795" s="15"/>
      <c r="J795" s="15"/>
      <c r="K795" s="15"/>
      <c r="L795" s="15"/>
      <c r="M795" s="15"/>
      <c r="N795" s="15"/>
    </row>
    <row r="796" spans="2:14" ht="18">
      <c r="B796" s="50"/>
      <c r="C796" s="15"/>
      <c r="D796" s="16"/>
      <c r="E796" s="17"/>
      <c r="F796" s="18"/>
      <c r="G796" s="19"/>
      <c r="H796" s="15"/>
      <c r="I796" s="15"/>
      <c r="J796" s="15"/>
      <c r="K796" s="15"/>
      <c r="L796" s="15"/>
      <c r="M796" s="15"/>
      <c r="N796" s="15"/>
    </row>
    <row r="797" spans="2:14" ht="18">
      <c r="B797" s="50"/>
      <c r="C797" s="15"/>
      <c r="D797" s="16"/>
      <c r="E797" s="17"/>
      <c r="F797" s="18"/>
      <c r="G797" s="19"/>
      <c r="H797" s="15"/>
      <c r="I797" s="15"/>
      <c r="J797" s="15"/>
      <c r="K797" s="15"/>
      <c r="L797" s="15"/>
      <c r="M797" s="15"/>
      <c r="N797" s="15"/>
    </row>
    <row r="798" spans="2:14" ht="18">
      <c r="B798" s="50"/>
      <c r="C798" s="15"/>
      <c r="D798" s="16"/>
      <c r="E798" s="17"/>
      <c r="F798" s="18"/>
      <c r="G798" s="19"/>
      <c r="H798" s="15"/>
      <c r="I798" s="15"/>
      <c r="J798" s="15"/>
      <c r="K798" s="15"/>
      <c r="L798" s="15"/>
      <c r="M798" s="15"/>
      <c r="N798" s="15"/>
    </row>
    <row r="799" spans="2:14" ht="18">
      <c r="B799" s="50"/>
      <c r="C799" s="15"/>
      <c r="D799" s="16"/>
      <c r="E799" s="17"/>
      <c r="F799" s="18"/>
      <c r="G799" s="19"/>
      <c r="H799" s="15"/>
      <c r="I799" s="15"/>
      <c r="J799" s="15"/>
      <c r="K799" s="15"/>
      <c r="L799" s="15"/>
      <c r="M799" s="15"/>
      <c r="N799" s="15"/>
    </row>
    <row r="800" spans="2:14" ht="18">
      <c r="B800" s="50"/>
      <c r="C800" s="15"/>
      <c r="D800" s="16"/>
      <c r="E800" s="17"/>
      <c r="F800" s="18"/>
      <c r="G800" s="19"/>
      <c r="H800" s="15"/>
      <c r="I800" s="15"/>
      <c r="J800" s="15"/>
      <c r="K800" s="15"/>
      <c r="L800" s="15"/>
      <c r="M800" s="15"/>
      <c r="N800" s="15"/>
    </row>
    <row r="801" spans="2:14" ht="18">
      <c r="B801" s="50"/>
      <c r="C801" s="15"/>
      <c r="D801" s="16"/>
      <c r="E801" s="17"/>
      <c r="F801" s="18"/>
      <c r="G801" s="19"/>
      <c r="H801" s="15"/>
      <c r="I801" s="15"/>
      <c r="J801" s="15"/>
      <c r="K801" s="15"/>
      <c r="L801" s="15"/>
      <c r="M801" s="15"/>
      <c r="N801" s="15"/>
    </row>
    <row r="802" spans="2:14" ht="18">
      <c r="B802" s="50"/>
      <c r="C802" s="15"/>
      <c r="D802" s="16"/>
      <c r="E802" s="17"/>
      <c r="F802" s="18"/>
      <c r="G802" s="19"/>
      <c r="H802" s="15"/>
      <c r="I802" s="15"/>
      <c r="J802" s="15"/>
      <c r="K802" s="15"/>
      <c r="L802" s="15"/>
      <c r="M802" s="15"/>
      <c r="N802" s="15"/>
    </row>
    <row r="803" spans="2:14" ht="18">
      <c r="B803" s="50"/>
      <c r="C803" s="15"/>
      <c r="D803" s="16"/>
      <c r="E803" s="17"/>
      <c r="F803" s="18"/>
      <c r="G803" s="19"/>
      <c r="H803" s="15"/>
      <c r="I803" s="15"/>
      <c r="J803" s="15"/>
      <c r="K803" s="15"/>
      <c r="L803" s="15"/>
      <c r="M803" s="15"/>
      <c r="N803" s="15"/>
    </row>
    <row r="804" spans="2:14" ht="18">
      <c r="B804" s="50"/>
      <c r="C804" s="15"/>
      <c r="D804" s="16"/>
      <c r="E804" s="17"/>
      <c r="F804" s="18"/>
      <c r="G804" s="19"/>
      <c r="H804" s="15"/>
      <c r="I804" s="15"/>
      <c r="J804" s="15"/>
      <c r="K804" s="15"/>
      <c r="L804" s="15"/>
      <c r="M804" s="15"/>
      <c r="N804" s="15"/>
    </row>
    <row r="805" spans="2:14" ht="18">
      <c r="B805" s="50"/>
      <c r="C805" s="15"/>
      <c r="D805" s="16"/>
      <c r="E805" s="17"/>
      <c r="F805" s="18"/>
      <c r="G805" s="19"/>
      <c r="H805" s="15"/>
      <c r="I805" s="15"/>
      <c r="J805" s="15"/>
      <c r="K805" s="15"/>
      <c r="L805" s="15"/>
      <c r="M805" s="15"/>
      <c r="N805" s="15"/>
    </row>
    <row r="806" spans="2:14" ht="18">
      <c r="B806" s="50"/>
      <c r="C806" s="15"/>
      <c r="D806" s="16"/>
      <c r="E806" s="17"/>
      <c r="F806" s="18"/>
      <c r="G806" s="19"/>
      <c r="H806" s="15"/>
      <c r="I806" s="15"/>
      <c r="J806" s="15"/>
      <c r="K806" s="15"/>
      <c r="L806" s="15"/>
      <c r="M806" s="15"/>
      <c r="N806" s="15"/>
    </row>
    <row r="807" spans="2:14" ht="18">
      <c r="B807" s="50"/>
      <c r="C807" s="15"/>
      <c r="D807" s="16"/>
      <c r="E807" s="17"/>
      <c r="F807" s="18"/>
      <c r="G807" s="19"/>
      <c r="H807" s="15"/>
      <c r="I807" s="15"/>
      <c r="J807" s="15"/>
      <c r="K807" s="15"/>
      <c r="L807" s="15"/>
      <c r="M807" s="15"/>
      <c r="N807" s="15"/>
    </row>
    <row r="808" spans="2:14" ht="18">
      <c r="B808" s="50"/>
      <c r="C808" s="15"/>
      <c r="D808" s="16"/>
      <c r="E808" s="17"/>
      <c r="F808" s="18"/>
      <c r="G808" s="19"/>
      <c r="H808" s="15"/>
      <c r="I808" s="15"/>
      <c r="J808" s="15"/>
      <c r="K808" s="15"/>
      <c r="L808" s="15"/>
      <c r="M808" s="15"/>
      <c r="N808" s="15"/>
    </row>
    <row r="809" spans="2:14" ht="18">
      <c r="B809" s="50"/>
      <c r="C809" s="15"/>
      <c r="D809" s="16"/>
      <c r="E809" s="17"/>
      <c r="F809" s="18"/>
      <c r="G809" s="19"/>
      <c r="H809" s="15"/>
      <c r="I809" s="15"/>
      <c r="J809" s="15"/>
      <c r="K809" s="15"/>
      <c r="L809" s="15"/>
      <c r="M809" s="15"/>
      <c r="N809" s="15"/>
    </row>
    <row r="810" spans="2:14" ht="18">
      <c r="B810" s="50"/>
      <c r="C810" s="15"/>
      <c r="D810" s="16"/>
      <c r="E810" s="17"/>
      <c r="F810" s="18"/>
      <c r="G810" s="19"/>
      <c r="H810" s="15"/>
      <c r="I810" s="15"/>
      <c r="J810" s="15"/>
      <c r="K810" s="15"/>
      <c r="L810" s="15"/>
      <c r="M810" s="15"/>
      <c r="N810" s="15"/>
    </row>
    <row r="811" spans="2:14" ht="18">
      <c r="B811" s="50"/>
      <c r="C811" s="15"/>
      <c r="D811" s="16"/>
      <c r="E811" s="17"/>
      <c r="F811" s="18"/>
      <c r="G811" s="19"/>
      <c r="H811" s="15"/>
      <c r="I811" s="15"/>
      <c r="J811" s="15"/>
      <c r="K811" s="15"/>
      <c r="L811" s="15"/>
      <c r="M811" s="15"/>
      <c r="N811" s="15"/>
    </row>
    <row r="812" spans="2:14" ht="18">
      <c r="B812" s="50"/>
      <c r="C812" s="15"/>
      <c r="D812" s="16"/>
      <c r="E812" s="17"/>
      <c r="F812" s="18"/>
      <c r="G812" s="19"/>
      <c r="H812" s="15"/>
      <c r="I812" s="15"/>
      <c r="J812" s="15"/>
      <c r="K812" s="15"/>
      <c r="L812" s="15"/>
      <c r="M812" s="15"/>
      <c r="N812" s="15"/>
    </row>
    <row r="813" spans="2:14" ht="18">
      <c r="B813" s="50"/>
      <c r="C813" s="15"/>
      <c r="D813" s="16"/>
      <c r="E813" s="17"/>
      <c r="F813" s="18"/>
      <c r="G813" s="19"/>
      <c r="H813" s="15"/>
      <c r="I813" s="15"/>
      <c r="J813" s="15"/>
      <c r="K813" s="15"/>
      <c r="L813" s="15"/>
      <c r="M813" s="15"/>
      <c r="N813" s="15"/>
    </row>
    <row r="814" spans="2:14" ht="18">
      <c r="B814" s="50"/>
      <c r="C814" s="15"/>
      <c r="D814" s="16"/>
      <c r="E814" s="17"/>
      <c r="F814" s="18"/>
      <c r="G814" s="19"/>
      <c r="H814" s="15"/>
      <c r="I814" s="15"/>
      <c r="J814" s="15"/>
      <c r="K814" s="15"/>
      <c r="L814" s="15"/>
      <c r="M814" s="15"/>
      <c r="N814" s="15"/>
    </row>
    <row r="815" spans="2:14" ht="18">
      <c r="B815" s="50"/>
      <c r="C815" s="15"/>
      <c r="D815" s="16"/>
      <c r="E815" s="17"/>
      <c r="F815" s="18"/>
      <c r="G815" s="19"/>
      <c r="H815" s="15"/>
      <c r="I815" s="15"/>
      <c r="J815" s="15"/>
      <c r="K815" s="15"/>
      <c r="L815" s="15"/>
      <c r="M815" s="15"/>
      <c r="N815" s="15"/>
    </row>
    <row r="816" spans="2:14" ht="18">
      <c r="B816" s="50"/>
      <c r="C816" s="15"/>
      <c r="D816" s="16"/>
      <c r="E816" s="17"/>
      <c r="F816" s="18"/>
      <c r="G816" s="19"/>
      <c r="H816" s="15"/>
      <c r="I816" s="15"/>
      <c r="J816" s="15"/>
      <c r="K816" s="15"/>
      <c r="L816" s="15"/>
      <c r="M816" s="15"/>
      <c r="N816" s="15"/>
    </row>
    <row r="817" spans="2:14" ht="18">
      <c r="B817" s="50"/>
      <c r="C817" s="15"/>
      <c r="D817" s="16"/>
      <c r="E817" s="17"/>
      <c r="F817" s="18"/>
      <c r="G817" s="19"/>
      <c r="H817" s="15"/>
      <c r="I817" s="15"/>
      <c r="J817" s="15"/>
      <c r="K817" s="15"/>
      <c r="L817" s="15"/>
      <c r="M817" s="15"/>
      <c r="N817" s="15"/>
    </row>
    <row r="818" spans="2:14" ht="18">
      <c r="B818" s="50"/>
      <c r="C818" s="15"/>
      <c r="D818" s="16"/>
      <c r="E818" s="17"/>
      <c r="F818" s="18"/>
      <c r="G818" s="19"/>
      <c r="H818" s="15"/>
      <c r="I818" s="15"/>
      <c r="J818" s="15"/>
      <c r="K818" s="15"/>
      <c r="L818" s="15"/>
      <c r="M818" s="15"/>
      <c r="N818" s="15"/>
    </row>
    <row r="819" spans="2:14" ht="18">
      <c r="B819" s="50"/>
      <c r="C819" s="15"/>
      <c r="D819" s="16"/>
      <c r="E819" s="17"/>
      <c r="F819" s="18"/>
      <c r="G819" s="19"/>
      <c r="H819" s="15"/>
      <c r="I819" s="15"/>
      <c r="J819" s="15"/>
      <c r="K819" s="15"/>
      <c r="L819" s="15"/>
      <c r="M819" s="15"/>
      <c r="N819" s="15"/>
    </row>
    <row r="820" spans="2:14" ht="18">
      <c r="B820" s="50"/>
      <c r="C820" s="15"/>
      <c r="D820" s="16"/>
      <c r="E820" s="17"/>
      <c r="F820" s="18"/>
      <c r="G820" s="19"/>
      <c r="H820" s="15"/>
      <c r="I820" s="15"/>
      <c r="J820" s="15"/>
      <c r="K820" s="15"/>
      <c r="L820" s="15"/>
      <c r="M820" s="15"/>
      <c r="N820" s="15"/>
    </row>
    <row r="821" spans="2:14" ht="18">
      <c r="B821" s="50"/>
      <c r="C821" s="15"/>
      <c r="D821" s="16"/>
      <c r="E821" s="17"/>
      <c r="F821" s="18"/>
      <c r="G821" s="19"/>
      <c r="H821" s="15"/>
      <c r="I821" s="15"/>
      <c r="J821" s="15"/>
      <c r="K821" s="15"/>
      <c r="L821" s="15"/>
      <c r="M821" s="15"/>
      <c r="N821" s="15"/>
    </row>
    <row r="822" spans="2:14" ht="18">
      <c r="B822" s="50"/>
      <c r="C822" s="15"/>
      <c r="D822" s="16"/>
      <c r="E822" s="17"/>
      <c r="F822" s="18"/>
      <c r="G822" s="19"/>
      <c r="H822" s="15"/>
      <c r="I822" s="15"/>
      <c r="J822" s="15"/>
      <c r="K822" s="15"/>
      <c r="L822" s="15"/>
      <c r="M822" s="15"/>
      <c r="N822" s="15"/>
    </row>
    <row r="823" spans="2:14" ht="18">
      <c r="B823" s="50"/>
      <c r="C823" s="15"/>
      <c r="D823" s="16"/>
      <c r="E823" s="17"/>
      <c r="F823" s="18"/>
      <c r="G823" s="19"/>
      <c r="H823" s="15"/>
      <c r="I823" s="15"/>
      <c r="J823" s="15"/>
      <c r="K823" s="15"/>
      <c r="L823" s="15"/>
      <c r="M823" s="15"/>
      <c r="N823" s="15"/>
    </row>
    <row r="824" spans="2:14" ht="18">
      <c r="B824" s="50"/>
      <c r="C824" s="15"/>
      <c r="D824" s="16"/>
      <c r="E824" s="17"/>
      <c r="F824" s="18"/>
      <c r="G824" s="19"/>
      <c r="H824" s="15"/>
      <c r="I824" s="15"/>
      <c r="J824" s="15"/>
      <c r="K824" s="15"/>
      <c r="L824" s="15"/>
      <c r="M824" s="15"/>
      <c r="N824" s="15"/>
    </row>
    <row r="825" spans="2:14" ht="18">
      <c r="B825" s="50"/>
      <c r="C825" s="15"/>
      <c r="D825" s="16"/>
      <c r="E825" s="17"/>
      <c r="F825" s="18"/>
      <c r="G825" s="19"/>
      <c r="H825" s="15"/>
      <c r="I825" s="15"/>
      <c r="J825" s="15"/>
      <c r="K825" s="15"/>
      <c r="L825" s="15"/>
      <c r="M825" s="15"/>
      <c r="N825" s="15"/>
    </row>
    <row r="826" spans="2:14" ht="18">
      <c r="B826" s="50"/>
      <c r="C826" s="15"/>
      <c r="D826" s="16"/>
      <c r="E826" s="17"/>
      <c r="F826" s="18"/>
      <c r="G826" s="19"/>
      <c r="H826" s="15"/>
      <c r="I826" s="15"/>
      <c r="J826" s="15"/>
      <c r="K826" s="15"/>
      <c r="L826" s="15"/>
      <c r="M826" s="15"/>
      <c r="N826" s="15"/>
    </row>
    <row r="827" spans="2:14" ht="18">
      <c r="B827" s="50"/>
      <c r="C827" s="15"/>
      <c r="D827" s="16"/>
      <c r="E827" s="17"/>
      <c r="F827" s="18"/>
      <c r="G827" s="19"/>
      <c r="H827" s="15"/>
      <c r="I827" s="15"/>
      <c r="J827" s="15"/>
      <c r="K827" s="15"/>
      <c r="L827" s="15"/>
      <c r="M827" s="15"/>
      <c r="N827" s="15"/>
    </row>
    <row r="828" spans="2:14" ht="18">
      <c r="B828" s="50"/>
      <c r="C828" s="15"/>
      <c r="D828" s="16"/>
      <c r="E828" s="17"/>
      <c r="F828" s="18"/>
      <c r="G828" s="19"/>
      <c r="H828" s="15"/>
      <c r="I828" s="15"/>
      <c r="J828" s="15"/>
      <c r="K828" s="15"/>
      <c r="L828" s="15"/>
      <c r="M828" s="15"/>
      <c r="N828" s="15"/>
    </row>
    <row r="829" spans="2:14" ht="18">
      <c r="B829" s="50"/>
      <c r="C829" s="15"/>
      <c r="D829" s="16"/>
      <c r="E829" s="17"/>
      <c r="F829" s="18"/>
      <c r="G829" s="19"/>
      <c r="H829" s="15"/>
      <c r="I829" s="15"/>
      <c r="J829" s="15"/>
      <c r="K829" s="15"/>
      <c r="L829" s="15"/>
      <c r="M829" s="15"/>
      <c r="N829" s="15"/>
    </row>
    <row r="830" spans="2:14" ht="18">
      <c r="B830" s="50"/>
      <c r="C830" s="15"/>
      <c r="D830" s="16"/>
      <c r="E830" s="17"/>
      <c r="F830" s="18"/>
      <c r="G830" s="19"/>
      <c r="H830" s="15"/>
      <c r="I830" s="15"/>
      <c r="J830" s="15"/>
      <c r="K830" s="15"/>
      <c r="L830" s="15"/>
      <c r="M830" s="15"/>
      <c r="N830" s="15"/>
    </row>
    <row r="831" spans="2:14" ht="18">
      <c r="B831" s="50"/>
      <c r="C831" s="15"/>
      <c r="D831" s="16"/>
      <c r="E831" s="17"/>
      <c r="F831" s="18"/>
      <c r="G831" s="19"/>
      <c r="H831" s="15"/>
      <c r="I831" s="15"/>
      <c r="J831" s="15"/>
      <c r="K831" s="15"/>
      <c r="L831" s="15"/>
      <c r="M831" s="15"/>
      <c r="N831" s="15"/>
    </row>
    <row r="832" spans="2:14" ht="18">
      <c r="B832" s="50"/>
      <c r="C832" s="15"/>
      <c r="D832" s="16"/>
      <c r="E832" s="17"/>
      <c r="F832" s="18"/>
      <c r="G832" s="19"/>
      <c r="H832" s="15"/>
      <c r="I832" s="15"/>
      <c r="J832" s="15"/>
      <c r="K832" s="15"/>
      <c r="L832" s="15"/>
      <c r="M832" s="15"/>
      <c r="N832" s="15"/>
    </row>
    <row r="833" spans="2:14" ht="18">
      <c r="B833" s="50"/>
      <c r="C833" s="15"/>
      <c r="D833" s="16"/>
      <c r="E833" s="17"/>
      <c r="F833" s="18"/>
      <c r="G833" s="19"/>
      <c r="H833" s="15"/>
      <c r="I833" s="15"/>
      <c r="J833" s="15"/>
      <c r="K833" s="15"/>
      <c r="L833" s="15"/>
      <c r="M833" s="15"/>
      <c r="N833" s="15"/>
    </row>
    <row r="834" spans="2:14" ht="18">
      <c r="B834" s="50"/>
      <c r="C834" s="15"/>
      <c r="D834" s="16"/>
      <c r="E834" s="17"/>
      <c r="F834" s="18"/>
      <c r="G834" s="19"/>
      <c r="H834" s="15"/>
      <c r="I834" s="15"/>
      <c r="J834" s="15"/>
      <c r="K834" s="15"/>
      <c r="L834" s="15"/>
      <c r="M834" s="15"/>
      <c r="N834" s="15"/>
    </row>
    <row r="835" spans="2:14" ht="18">
      <c r="B835" s="50"/>
      <c r="C835" s="15"/>
      <c r="D835" s="16"/>
      <c r="E835" s="17"/>
      <c r="F835" s="18"/>
      <c r="G835" s="19"/>
      <c r="H835" s="15"/>
      <c r="I835" s="15"/>
      <c r="J835" s="15"/>
      <c r="K835" s="15"/>
      <c r="L835" s="15"/>
      <c r="M835" s="15"/>
      <c r="N835" s="15"/>
    </row>
    <row r="836" spans="2:14" ht="18">
      <c r="B836" s="50"/>
      <c r="C836" s="15"/>
      <c r="D836" s="16"/>
      <c r="E836" s="17"/>
      <c r="F836" s="18"/>
      <c r="G836" s="19"/>
      <c r="H836" s="15"/>
      <c r="I836" s="15"/>
      <c r="J836" s="15"/>
      <c r="K836" s="15"/>
      <c r="L836" s="15"/>
      <c r="M836" s="15"/>
      <c r="N836" s="15"/>
    </row>
    <row r="837" spans="2:14" ht="18">
      <c r="B837" s="50"/>
      <c r="C837" s="15"/>
      <c r="D837" s="16"/>
      <c r="E837" s="17"/>
      <c r="F837" s="18"/>
      <c r="G837" s="19"/>
      <c r="H837" s="15"/>
      <c r="I837" s="15"/>
      <c r="J837" s="15"/>
      <c r="K837" s="15"/>
      <c r="L837" s="15"/>
      <c r="M837" s="15"/>
      <c r="N837" s="15"/>
    </row>
    <row r="838" spans="2:14" ht="18">
      <c r="B838" s="50"/>
      <c r="C838" s="15"/>
      <c r="D838" s="16"/>
      <c r="E838" s="17"/>
      <c r="F838" s="18"/>
      <c r="G838" s="19"/>
      <c r="H838" s="15"/>
      <c r="I838" s="15"/>
      <c r="J838" s="15"/>
      <c r="K838" s="15"/>
      <c r="L838" s="15"/>
      <c r="M838" s="15"/>
      <c r="N838" s="15"/>
    </row>
    <row r="839" spans="2:14" ht="18">
      <c r="B839" s="50"/>
      <c r="C839" s="15"/>
      <c r="D839" s="16"/>
      <c r="E839" s="17"/>
      <c r="F839" s="18"/>
      <c r="G839" s="19"/>
      <c r="H839" s="15"/>
      <c r="I839" s="15"/>
      <c r="J839" s="15"/>
      <c r="K839" s="15"/>
      <c r="L839" s="15"/>
      <c r="M839" s="15"/>
      <c r="N839" s="15"/>
    </row>
    <row r="840" spans="2:14" ht="18">
      <c r="B840" s="50"/>
      <c r="C840" s="15"/>
      <c r="D840" s="16"/>
      <c r="E840" s="17"/>
      <c r="F840" s="18"/>
      <c r="G840" s="19"/>
      <c r="H840" s="15"/>
      <c r="I840" s="15"/>
      <c r="J840" s="15"/>
      <c r="K840" s="15"/>
      <c r="L840" s="15"/>
      <c r="M840" s="15"/>
      <c r="N840" s="15"/>
    </row>
    <row r="841" spans="2:14" ht="18">
      <c r="B841" s="50"/>
      <c r="C841" s="15"/>
      <c r="D841" s="16"/>
      <c r="E841" s="17"/>
      <c r="F841" s="18"/>
      <c r="G841" s="19"/>
      <c r="H841" s="15"/>
      <c r="I841" s="15"/>
      <c r="J841" s="15"/>
      <c r="K841" s="15"/>
      <c r="L841" s="15"/>
      <c r="M841" s="15"/>
      <c r="N841" s="15"/>
    </row>
    <row r="842" spans="2:14" ht="18">
      <c r="B842" s="50"/>
      <c r="C842" s="15"/>
      <c r="D842" s="16"/>
      <c r="E842" s="17"/>
      <c r="F842" s="18"/>
      <c r="G842" s="19"/>
      <c r="H842" s="15"/>
      <c r="I842" s="15"/>
      <c r="J842" s="15"/>
      <c r="K842" s="15"/>
      <c r="L842" s="15"/>
      <c r="M842" s="15"/>
      <c r="N842" s="15"/>
    </row>
    <row r="843" spans="2:14" ht="18">
      <c r="B843" s="50"/>
      <c r="C843" s="15"/>
      <c r="D843" s="16"/>
      <c r="E843" s="17"/>
      <c r="F843" s="18"/>
      <c r="G843" s="19"/>
      <c r="H843" s="15"/>
      <c r="I843" s="15"/>
      <c r="J843" s="15"/>
      <c r="K843" s="15"/>
      <c r="L843" s="15"/>
      <c r="M843" s="15"/>
      <c r="N843" s="15"/>
    </row>
    <row r="844" spans="2:14" ht="18">
      <c r="B844" s="50"/>
      <c r="C844" s="15"/>
      <c r="D844" s="16"/>
      <c r="E844" s="17"/>
      <c r="F844" s="18"/>
      <c r="G844" s="19"/>
      <c r="H844" s="15"/>
      <c r="I844" s="15"/>
      <c r="J844" s="15"/>
      <c r="K844" s="15"/>
      <c r="L844" s="15"/>
      <c r="M844" s="15"/>
      <c r="N844" s="15"/>
    </row>
    <row r="845" spans="2:14" ht="18">
      <c r="B845" s="50"/>
      <c r="C845" s="15"/>
      <c r="D845" s="16"/>
      <c r="E845" s="17"/>
      <c r="F845" s="18"/>
      <c r="G845" s="19"/>
      <c r="H845" s="15"/>
      <c r="I845" s="15"/>
      <c r="J845" s="15"/>
      <c r="K845" s="15"/>
      <c r="L845" s="15"/>
      <c r="M845" s="15"/>
      <c r="N845" s="15"/>
    </row>
    <row r="846" spans="2:14" ht="18">
      <c r="B846" s="50"/>
      <c r="C846" s="15"/>
      <c r="D846" s="16"/>
      <c r="E846" s="17"/>
      <c r="F846" s="18"/>
      <c r="G846" s="19"/>
      <c r="H846" s="15"/>
      <c r="I846" s="15"/>
      <c r="J846" s="15"/>
      <c r="K846" s="15"/>
      <c r="L846" s="15"/>
      <c r="M846" s="15"/>
      <c r="N846" s="15"/>
    </row>
    <row r="847" spans="2:14" ht="18">
      <c r="B847" s="50"/>
      <c r="C847" s="15"/>
      <c r="D847" s="16"/>
      <c r="E847" s="17"/>
      <c r="F847" s="18"/>
      <c r="G847" s="19"/>
      <c r="H847" s="15"/>
      <c r="I847" s="15"/>
      <c r="J847" s="15"/>
      <c r="K847" s="15"/>
      <c r="L847" s="15"/>
      <c r="M847" s="15"/>
      <c r="N847" s="15"/>
    </row>
    <row r="848" spans="2:14" ht="18">
      <c r="B848" s="50"/>
      <c r="C848" s="15"/>
      <c r="D848" s="16"/>
      <c r="E848" s="17"/>
      <c r="F848" s="18"/>
      <c r="G848" s="19"/>
      <c r="H848" s="15"/>
      <c r="I848" s="15"/>
      <c r="J848" s="15"/>
      <c r="K848" s="15"/>
      <c r="L848" s="15"/>
      <c r="M848" s="15"/>
      <c r="N848" s="15"/>
    </row>
    <row r="849" spans="2:14" ht="18">
      <c r="B849" s="50"/>
      <c r="C849" s="15"/>
      <c r="D849" s="16"/>
      <c r="E849" s="17"/>
      <c r="F849" s="18"/>
      <c r="G849" s="19"/>
      <c r="H849" s="15"/>
      <c r="I849" s="15"/>
      <c r="J849" s="15"/>
      <c r="K849" s="15"/>
      <c r="L849" s="15"/>
      <c r="M849" s="15"/>
      <c r="N849" s="15"/>
    </row>
    <row r="850" spans="2:14" ht="18">
      <c r="B850" s="50"/>
      <c r="C850" s="15"/>
      <c r="D850" s="16"/>
      <c r="E850" s="17"/>
      <c r="F850" s="18"/>
      <c r="G850" s="19"/>
      <c r="H850" s="15"/>
      <c r="I850" s="15"/>
      <c r="J850" s="15"/>
      <c r="K850" s="15"/>
      <c r="L850" s="15"/>
      <c r="M850" s="15"/>
      <c r="N850" s="15"/>
    </row>
    <row r="851" spans="2:14" ht="18">
      <c r="B851" s="50"/>
      <c r="C851" s="15"/>
      <c r="D851" s="16"/>
      <c r="E851" s="17"/>
      <c r="F851" s="18"/>
      <c r="G851" s="19"/>
      <c r="H851" s="15"/>
      <c r="I851" s="15"/>
      <c r="J851" s="15"/>
      <c r="K851" s="15"/>
      <c r="L851" s="15"/>
      <c r="M851" s="15"/>
      <c r="N851" s="15"/>
    </row>
    <row r="852" spans="2:14" ht="18">
      <c r="B852" s="50"/>
      <c r="C852" s="15"/>
      <c r="D852" s="16"/>
      <c r="E852" s="17"/>
      <c r="F852" s="18"/>
      <c r="G852" s="19"/>
      <c r="H852" s="15"/>
      <c r="I852" s="15"/>
      <c r="J852" s="15"/>
      <c r="K852" s="15"/>
      <c r="L852" s="15"/>
      <c r="M852" s="15"/>
      <c r="N852" s="15"/>
    </row>
    <row r="853" spans="2:14" ht="18">
      <c r="B853" s="50"/>
      <c r="C853" s="15"/>
      <c r="D853" s="16"/>
      <c r="E853" s="17"/>
      <c r="F853" s="18"/>
      <c r="G853" s="19"/>
      <c r="H853" s="15"/>
      <c r="I853" s="15"/>
      <c r="J853" s="15"/>
      <c r="K853" s="15"/>
      <c r="L853" s="15"/>
      <c r="M853" s="15"/>
      <c r="N853" s="15"/>
    </row>
    <row r="854" spans="2:14" ht="18">
      <c r="B854" s="50"/>
      <c r="C854" s="15"/>
      <c r="D854" s="16"/>
      <c r="E854" s="17"/>
      <c r="F854" s="18"/>
      <c r="G854" s="19"/>
      <c r="H854" s="15"/>
      <c r="I854" s="15"/>
      <c r="J854" s="15"/>
      <c r="K854" s="15"/>
      <c r="L854" s="15"/>
      <c r="M854" s="15"/>
      <c r="N854" s="15"/>
    </row>
    <row r="855" spans="2:14" ht="18">
      <c r="B855" s="50"/>
      <c r="C855" s="15"/>
      <c r="D855" s="16"/>
      <c r="E855" s="17"/>
      <c r="F855" s="18"/>
      <c r="G855" s="19"/>
      <c r="H855" s="15"/>
      <c r="I855" s="15"/>
      <c r="J855" s="15"/>
      <c r="K855" s="15"/>
      <c r="L855" s="15"/>
      <c r="M855" s="15"/>
      <c r="N855" s="15"/>
    </row>
    <row r="856" spans="2:14" ht="18">
      <c r="B856" s="50"/>
      <c r="C856" s="15"/>
      <c r="D856" s="16"/>
      <c r="E856" s="17"/>
      <c r="F856" s="18"/>
      <c r="G856" s="19"/>
      <c r="H856" s="15"/>
      <c r="I856" s="15"/>
      <c r="J856" s="15"/>
      <c r="K856" s="15"/>
      <c r="L856" s="15"/>
      <c r="M856" s="15"/>
      <c r="N856" s="15"/>
    </row>
    <row r="857" spans="2:14" ht="18">
      <c r="B857" s="50"/>
      <c r="C857" s="15"/>
      <c r="D857" s="16"/>
      <c r="E857" s="17"/>
      <c r="F857" s="18"/>
      <c r="G857" s="19"/>
      <c r="H857" s="15"/>
      <c r="I857" s="15"/>
      <c r="J857" s="15"/>
      <c r="K857" s="15"/>
      <c r="L857" s="15"/>
      <c r="M857" s="15"/>
      <c r="N857" s="15"/>
    </row>
    <row r="858" spans="2:14" ht="18">
      <c r="B858" s="50"/>
      <c r="C858" s="15"/>
      <c r="D858" s="16"/>
      <c r="E858" s="17"/>
      <c r="F858" s="18"/>
      <c r="G858" s="19"/>
      <c r="H858" s="15"/>
      <c r="I858" s="15"/>
      <c r="J858" s="15"/>
      <c r="K858" s="15"/>
      <c r="L858" s="15"/>
      <c r="M858" s="15"/>
      <c r="N858" s="15"/>
    </row>
    <row r="859" spans="2:14" ht="18">
      <c r="B859" s="50"/>
      <c r="C859" s="15"/>
      <c r="D859" s="16"/>
      <c r="E859" s="17"/>
      <c r="F859" s="18"/>
      <c r="G859" s="19"/>
      <c r="H859" s="15"/>
      <c r="I859" s="15"/>
      <c r="J859" s="15"/>
      <c r="K859" s="15"/>
      <c r="L859" s="15"/>
      <c r="M859" s="15"/>
      <c r="N859" s="15"/>
    </row>
    <row r="860" spans="2:14" ht="18">
      <c r="B860" s="50"/>
      <c r="C860" s="15"/>
      <c r="D860" s="16"/>
      <c r="E860" s="17"/>
      <c r="F860" s="18"/>
      <c r="G860" s="19"/>
      <c r="H860" s="15"/>
      <c r="I860" s="15"/>
      <c r="J860" s="15"/>
      <c r="K860" s="15"/>
      <c r="L860" s="15"/>
      <c r="M860" s="15"/>
      <c r="N860" s="15"/>
    </row>
    <row r="861" spans="2:14" ht="18">
      <c r="B861" s="50"/>
      <c r="C861" s="15"/>
      <c r="D861" s="16"/>
      <c r="E861" s="17"/>
      <c r="F861" s="18"/>
      <c r="G861" s="19"/>
      <c r="H861" s="15"/>
      <c r="I861" s="15"/>
      <c r="J861" s="15"/>
      <c r="K861" s="15"/>
      <c r="L861" s="15"/>
      <c r="M861" s="15"/>
      <c r="N861" s="15"/>
    </row>
    <row r="862" spans="2:14" ht="18">
      <c r="B862" s="50"/>
      <c r="C862" s="15"/>
      <c r="D862" s="16"/>
      <c r="E862" s="17"/>
      <c r="F862" s="18"/>
      <c r="G862" s="19"/>
      <c r="H862" s="15"/>
      <c r="I862" s="15"/>
      <c r="J862" s="15"/>
      <c r="K862" s="15"/>
      <c r="L862" s="15"/>
      <c r="M862" s="15"/>
      <c r="N862" s="15"/>
    </row>
    <row r="863" spans="2:14" ht="18">
      <c r="B863" s="50"/>
      <c r="C863" s="15"/>
      <c r="D863" s="16"/>
      <c r="E863" s="17"/>
      <c r="F863" s="18"/>
      <c r="G863" s="19"/>
      <c r="H863" s="15"/>
      <c r="I863" s="15"/>
      <c r="J863" s="15"/>
      <c r="K863" s="15"/>
      <c r="L863" s="15"/>
      <c r="M863" s="15"/>
      <c r="N863" s="15"/>
    </row>
    <row r="864" spans="2:14" ht="18">
      <c r="B864" s="50"/>
      <c r="C864" s="15"/>
      <c r="D864" s="16"/>
      <c r="E864" s="17"/>
      <c r="F864" s="18"/>
      <c r="G864" s="19"/>
      <c r="H864" s="15"/>
      <c r="I864" s="15"/>
      <c r="J864" s="15"/>
      <c r="K864" s="15"/>
      <c r="L864" s="15"/>
      <c r="M864" s="15"/>
      <c r="N864" s="15"/>
    </row>
    <row r="865" spans="2:14" ht="18">
      <c r="B865" s="50"/>
      <c r="C865" s="15"/>
      <c r="D865" s="16"/>
      <c r="E865" s="17"/>
      <c r="F865" s="18"/>
      <c r="G865" s="19"/>
      <c r="H865" s="15"/>
      <c r="I865" s="15"/>
      <c r="J865" s="15"/>
      <c r="K865" s="15"/>
      <c r="L865" s="15"/>
      <c r="M865" s="15"/>
      <c r="N865" s="15"/>
    </row>
    <row r="866" spans="2:14" ht="18">
      <c r="B866" s="50"/>
      <c r="C866" s="15"/>
      <c r="D866" s="16"/>
      <c r="E866" s="17"/>
      <c r="F866" s="18"/>
      <c r="G866" s="19"/>
      <c r="H866" s="15"/>
      <c r="I866" s="15"/>
      <c r="J866" s="15"/>
      <c r="K866" s="15"/>
      <c r="L866" s="15"/>
      <c r="M866" s="15"/>
      <c r="N866" s="15"/>
    </row>
    <row r="867" spans="2:14" ht="18">
      <c r="B867" s="50"/>
      <c r="C867" s="15"/>
      <c r="D867" s="16"/>
      <c r="E867" s="17"/>
      <c r="F867" s="18"/>
      <c r="G867" s="19"/>
      <c r="H867" s="15"/>
      <c r="I867" s="15"/>
      <c r="J867" s="15"/>
      <c r="K867" s="15"/>
      <c r="L867" s="15"/>
      <c r="M867" s="15"/>
      <c r="N867" s="15"/>
    </row>
    <row r="868" spans="2:14" ht="18">
      <c r="B868" s="50"/>
      <c r="C868" s="15"/>
      <c r="D868" s="16"/>
      <c r="E868" s="17"/>
      <c r="F868" s="18"/>
      <c r="G868" s="19"/>
      <c r="H868" s="15"/>
      <c r="I868" s="15"/>
      <c r="J868" s="15"/>
      <c r="K868" s="15"/>
      <c r="L868" s="15"/>
      <c r="M868" s="15"/>
      <c r="N868" s="15"/>
    </row>
    <row r="869" spans="2:14" ht="18">
      <c r="B869" s="50"/>
      <c r="C869" s="15"/>
      <c r="D869" s="16"/>
      <c r="E869" s="17"/>
      <c r="F869" s="18"/>
      <c r="G869" s="19"/>
      <c r="H869" s="15"/>
      <c r="I869" s="15"/>
      <c r="J869" s="15"/>
      <c r="K869" s="15"/>
      <c r="L869" s="15"/>
      <c r="M869" s="15"/>
      <c r="N869" s="15"/>
    </row>
    <row r="870" spans="2:14" ht="18">
      <c r="B870" s="50"/>
      <c r="C870" s="15"/>
      <c r="D870" s="16"/>
      <c r="E870" s="17"/>
      <c r="F870" s="18"/>
      <c r="G870" s="19"/>
      <c r="H870" s="15"/>
      <c r="I870" s="15"/>
      <c r="J870" s="15"/>
      <c r="K870" s="15"/>
      <c r="L870" s="15"/>
      <c r="M870" s="15"/>
      <c r="N870" s="15"/>
    </row>
    <row r="871" spans="2:14" ht="18">
      <c r="B871" s="50"/>
      <c r="C871" s="15"/>
      <c r="D871" s="16"/>
      <c r="E871" s="17"/>
      <c r="F871" s="18"/>
      <c r="G871" s="19"/>
      <c r="H871" s="15"/>
      <c r="I871" s="15"/>
      <c r="J871" s="15"/>
      <c r="K871" s="15"/>
      <c r="L871" s="15"/>
      <c r="M871" s="15"/>
      <c r="N871" s="15"/>
    </row>
    <row r="872" spans="2:14" ht="18">
      <c r="B872" s="50"/>
      <c r="C872" s="15"/>
      <c r="D872" s="16"/>
      <c r="E872" s="17"/>
      <c r="F872" s="18"/>
      <c r="G872" s="19"/>
      <c r="H872" s="15"/>
      <c r="I872" s="15"/>
      <c r="J872" s="15"/>
      <c r="K872" s="15"/>
      <c r="L872" s="15"/>
      <c r="M872" s="15"/>
      <c r="N872" s="15"/>
    </row>
    <row r="873" spans="2:14" ht="18">
      <c r="B873" s="50"/>
      <c r="C873" s="15"/>
      <c r="D873" s="16"/>
      <c r="E873" s="17"/>
      <c r="F873" s="18"/>
      <c r="G873" s="19"/>
      <c r="H873" s="15"/>
      <c r="I873" s="15"/>
      <c r="J873" s="15"/>
      <c r="K873" s="15"/>
      <c r="L873" s="15"/>
      <c r="M873" s="15"/>
      <c r="N873" s="15"/>
    </row>
    <row r="874" spans="2:14" ht="18">
      <c r="B874" s="50"/>
      <c r="C874" s="15"/>
      <c r="D874" s="16"/>
      <c r="E874" s="17"/>
      <c r="F874" s="18"/>
      <c r="G874" s="19"/>
      <c r="H874" s="15"/>
      <c r="I874" s="15"/>
      <c r="J874" s="15"/>
      <c r="K874" s="15"/>
      <c r="L874" s="15"/>
      <c r="M874" s="15"/>
      <c r="N874" s="15"/>
    </row>
    <row r="875" spans="2:14" ht="18">
      <c r="B875" s="50"/>
      <c r="C875" s="15"/>
      <c r="D875" s="16"/>
      <c r="E875" s="17"/>
      <c r="F875" s="18"/>
      <c r="G875" s="19"/>
      <c r="H875" s="15"/>
      <c r="I875" s="15"/>
      <c r="J875" s="15"/>
      <c r="K875" s="15"/>
      <c r="L875" s="15"/>
      <c r="M875" s="15"/>
      <c r="N875" s="15"/>
    </row>
    <row r="876" spans="2:14" ht="18">
      <c r="B876" s="50"/>
      <c r="C876" s="15"/>
      <c r="D876" s="16"/>
      <c r="E876" s="17"/>
      <c r="F876" s="18"/>
      <c r="G876" s="19"/>
      <c r="H876" s="15"/>
      <c r="I876" s="15"/>
      <c r="J876" s="15"/>
      <c r="K876" s="15"/>
      <c r="L876" s="15"/>
      <c r="M876" s="15"/>
      <c r="N876" s="15"/>
    </row>
    <row r="877" spans="2:14" ht="18">
      <c r="B877" s="50"/>
      <c r="C877" s="15"/>
      <c r="D877" s="16"/>
      <c r="E877" s="17"/>
      <c r="F877" s="18"/>
      <c r="G877" s="19"/>
      <c r="H877" s="15"/>
      <c r="I877" s="15"/>
      <c r="J877" s="15"/>
      <c r="K877" s="15"/>
      <c r="L877" s="15"/>
      <c r="M877" s="15"/>
      <c r="N877" s="15"/>
    </row>
    <row r="878" spans="2:14" ht="18">
      <c r="B878" s="50"/>
      <c r="C878" s="15"/>
      <c r="D878" s="16"/>
      <c r="E878" s="17"/>
      <c r="F878" s="18"/>
      <c r="G878" s="19"/>
      <c r="H878" s="15"/>
      <c r="I878" s="15"/>
      <c r="J878" s="15"/>
      <c r="K878" s="15"/>
      <c r="L878" s="15"/>
      <c r="M878" s="15"/>
      <c r="N878" s="15"/>
    </row>
    <row r="879" spans="2:14" ht="18">
      <c r="B879" s="50"/>
      <c r="C879" s="15"/>
      <c r="D879" s="16"/>
      <c r="E879" s="17"/>
      <c r="F879" s="18"/>
      <c r="G879" s="19"/>
      <c r="H879" s="15"/>
      <c r="I879" s="15"/>
      <c r="J879" s="15"/>
      <c r="K879" s="15"/>
      <c r="L879" s="15"/>
      <c r="M879" s="15"/>
      <c r="N879" s="15"/>
    </row>
    <row r="880" spans="2:14" ht="18">
      <c r="B880" s="50"/>
      <c r="C880" s="15"/>
      <c r="D880" s="16"/>
      <c r="E880" s="17"/>
      <c r="F880" s="18"/>
      <c r="G880" s="19"/>
      <c r="H880" s="15"/>
      <c r="I880" s="15"/>
      <c r="J880" s="15"/>
      <c r="K880" s="15"/>
      <c r="L880" s="15"/>
      <c r="M880" s="15"/>
      <c r="N880" s="15"/>
    </row>
    <row r="881" spans="2:14" ht="18">
      <c r="B881" s="50"/>
      <c r="C881" s="15"/>
      <c r="D881" s="16"/>
      <c r="E881" s="17"/>
      <c r="F881" s="18"/>
      <c r="G881" s="19"/>
      <c r="H881" s="15"/>
      <c r="I881" s="15"/>
      <c r="J881" s="15"/>
      <c r="K881" s="15"/>
      <c r="L881" s="15"/>
      <c r="M881" s="15"/>
      <c r="N881" s="15"/>
    </row>
    <row r="882" spans="2:14" ht="18">
      <c r="B882" s="50"/>
      <c r="C882" s="15"/>
      <c r="D882" s="16"/>
      <c r="E882" s="17"/>
      <c r="F882" s="18"/>
      <c r="G882" s="19"/>
      <c r="H882" s="15"/>
      <c r="I882" s="15"/>
      <c r="J882" s="15"/>
      <c r="K882" s="15"/>
      <c r="L882" s="15"/>
      <c r="M882" s="15"/>
      <c r="N882" s="15"/>
    </row>
    <row r="883" spans="2:14" ht="18">
      <c r="B883" s="50"/>
      <c r="C883" s="15"/>
      <c r="D883" s="16"/>
      <c r="E883" s="17"/>
      <c r="F883" s="18"/>
      <c r="G883" s="19"/>
      <c r="H883" s="15"/>
      <c r="I883" s="15"/>
      <c r="J883" s="15"/>
      <c r="K883" s="15"/>
      <c r="L883" s="15"/>
      <c r="M883" s="15"/>
      <c r="N883" s="15"/>
    </row>
    <row r="884" spans="2:14" ht="18">
      <c r="B884" s="50"/>
      <c r="C884" s="15"/>
      <c r="D884" s="16"/>
      <c r="E884" s="17"/>
      <c r="F884" s="18"/>
      <c r="G884" s="19"/>
      <c r="H884" s="15"/>
      <c r="I884" s="15"/>
      <c r="J884" s="15"/>
      <c r="K884" s="15"/>
      <c r="L884" s="15"/>
      <c r="M884" s="15"/>
      <c r="N884" s="15"/>
    </row>
    <row r="885" spans="2:14" ht="18">
      <c r="B885" s="50"/>
      <c r="C885" s="15"/>
      <c r="D885" s="16"/>
      <c r="E885" s="17"/>
      <c r="F885" s="18"/>
      <c r="G885" s="19"/>
      <c r="H885" s="15"/>
      <c r="I885" s="15"/>
      <c r="J885" s="15"/>
      <c r="K885" s="15"/>
      <c r="L885" s="15"/>
      <c r="M885" s="15"/>
      <c r="N885" s="15"/>
    </row>
    <row r="886" spans="2:14" ht="18">
      <c r="B886" s="50"/>
      <c r="C886" s="15"/>
      <c r="D886" s="16"/>
      <c r="E886" s="17"/>
      <c r="F886" s="18"/>
      <c r="G886" s="19"/>
      <c r="H886" s="15"/>
      <c r="I886" s="15"/>
      <c r="J886" s="15"/>
      <c r="K886" s="15"/>
      <c r="L886" s="15"/>
      <c r="M886" s="15"/>
      <c r="N886" s="15"/>
    </row>
    <row r="887" spans="2:14" ht="18">
      <c r="B887" s="50"/>
      <c r="C887" s="15"/>
      <c r="D887" s="16"/>
      <c r="E887" s="17"/>
      <c r="F887" s="18"/>
      <c r="G887" s="19"/>
      <c r="H887" s="15"/>
      <c r="I887" s="15"/>
      <c r="J887" s="15"/>
      <c r="K887" s="15"/>
      <c r="L887" s="15"/>
      <c r="M887" s="15"/>
      <c r="N887" s="15"/>
    </row>
    <row r="888" spans="2:14" ht="18">
      <c r="B888" s="50"/>
      <c r="C888" s="15"/>
      <c r="D888" s="16"/>
      <c r="E888" s="17"/>
      <c r="F888" s="18"/>
      <c r="G888" s="19"/>
      <c r="H888" s="15"/>
      <c r="I888" s="15"/>
      <c r="J888" s="15"/>
      <c r="K888" s="15"/>
      <c r="L888" s="15"/>
      <c r="M888" s="15"/>
      <c r="N888" s="15"/>
    </row>
    <row r="889" spans="2:14" ht="18">
      <c r="B889" s="50"/>
      <c r="C889" s="15"/>
      <c r="D889" s="16"/>
      <c r="E889" s="17"/>
      <c r="F889" s="18"/>
      <c r="G889" s="19"/>
      <c r="H889" s="15"/>
      <c r="I889" s="15"/>
      <c r="J889" s="15"/>
      <c r="K889" s="15"/>
      <c r="L889" s="15"/>
      <c r="M889" s="15"/>
      <c r="N889" s="15"/>
    </row>
    <row r="890" spans="2:14" ht="18">
      <c r="B890" s="50"/>
      <c r="C890" s="15"/>
      <c r="D890" s="16"/>
      <c r="E890" s="17"/>
      <c r="F890" s="18"/>
      <c r="G890" s="19"/>
      <c r="H890" s="15"/>
      <c r="I890" s="15"/>
      <c r="J890" s="15"/>
      <c r="K890" s="15"/>
      <c r="L890" s="15"/>
      <c r="M890" s="15"/>
      <c r="N890" s="15"/>
    </row>
    <row r="891" spans="2:14" ht="18">
      <c r="B891" s="50"/>
      <c r="C891" s="15"/>
      <c r="D891" s="16"/>
      <c r="E891" s="17"/>
      <c r="F891" s="18"/>
      <c r="G891" s="19"/>
      <c r="H891" s="15"/>
      <c r="I891" s="15"/>
      <c r="J891" s="15"/>
      <c r="K891" s="15"/>
      <c r="L891" s="15"/>
      <c r="M891" s="15"/>
      <c r="N891" s="15"/>
    </row>
    <row r="892" spans="2:14" ht="18">
      <c r="B892" s="50"/>
      <c r="C892" s="15"/>
      <c r="D892" s="16"/>
      <c r="E892" s="17"/>
      <c r="F892" s="18"/>
      <c r="G892" s="19"/>
      <c r="H892" s="15"/>
      <c r="I892" s="15"/>
      <c r="J892" s="15"/>
      <c r="K892" s="15"/>
      <c r="L892" s="15"/>
      <c r="M892" s="15"/>
      <c r="N892" s="15"/>
    </row>
    <row r="893" spans="2:14" ht="18">
      <c r="B893" s="50"/>
      <c r="C893" s="15"/>
      <c r="D893" s="16"/>
      <c r="E893" s="17"/>
      <c r="F893" s="18"/>
      <c r="G893" s="19"/>
      <c r="H893" s="15"/>
      <c r="I893" s="15"/>
      <c r="J893" s="15"/>
      <c r="K893" s="15"/>
      <c r="L893" s="15"/>
      <c r="M893" s="15"/>
      <c r="N893" s="15"/>
    </row>
    <row r="894" spans="2:14" ht="18">
      <c r="B894" s="50"/>
      <c r="C894" s="15"/>
      <c r="D894" s="16"/>
      <c r="E894" s="17"/>
      <c r="F894" s="18"/>
      <c r="G894" s="19"/>
      <c r="H894" s="15"/>
      <c r="I894" s="15"/>
      <c r="J894" s="15"/>
      <c r="K894" s="15"/>
      <c r="L894" s="15"/>
      <c r="M894" s="15"/>
      <c r="N894" s="15"/>
    </row>
    <row r="895" spans="2:14" ht="18">
      <c r="B895" s="50"/>
      <c r="C895" s="15"/>
      <c r="D895" s="16"/>
      <c r="E895" s="17"/>
      <c r="F895" s="18"/>
      <c r="G895" s="19"/>
      <c r="H895" s="15"/>
      <c r="I895" s="15"/>
      <c r="J895" s="15"/>
      <c r="K895" s="15"/>
      <c r="L895" s="15"/>
      <c r="M895" s="15"/>
      <c r="N895" s="15"/>
    </row>
    <row r="896" spans="2:14" ht="18">
      <c r="B896" s="50"/>
      <c r="C896" s="15"/>
      <c r="D896" s="16"/>
      <c r="E896" s="17"/>
      <c r="F896" s="18"/>
      <c r="G896" s="19"/>
      <c r="H896" s="15"/>
      <c r="I896" s="15"/>
      <c r="J896" s="15"/>
      <c r="K896" s="15"/>
      <c r="L896" s="15"/>
      <c r="M896" s="15"/>
      <c r="N896" s="15"/>
    </row>
    <row r="897" spans="2:14" ht="18">
      <c r="B897" s="50"/>
      <c r="C897" s="15"/>
      <c r="D897" s="16"/>
      <c r="E897" s="17"/>
      <c r="F897" s="18"/>
      <c r="G897" s="19"/>
      <c r="H897" s="15"/>
      <c r="I897" s="15"/>
      <c r="J897" s="15"/>
      <c r="K897" s="15"/>
      <c r="L897" s="15"/>
      <c r="M897" s="15"/>
      <c r="N897" s="15"/>
    </row>
    <row r="898" spans="2:14" ht="18">
      <c r="B898" s="50"/>
      <c r="C898" s="15"/>
      <c r="D898" s="16"/>
      <c r="E898" s="17"/>
      <c r="F898" s="18"/>
      <c r="G898" s="19"/>
      <c r="H898" s="15"/>
      <c r="I898" s="15"/>
      <c r="J898" s="15"/>
      <c r="K898" s="15"/>
      <c r="L898" s="15"/>
      <c r="M898" s="15"/>
      <c r="N898" s="15"/>
    </row>
    <row r="899" spans="2:14" ht="18">
      <c r="B899" s="50"/>
      <c r="C899" s="15"/>
      <c r="D899" s="16"/>
      <c r="E899" s="17"/>
      <c r="F899" s="18"/>
      <c r="G899" s="19"/>
      <c r="H899" s="15"/>
      <c r="I899" s="15"/>
      <c r="J899" s="15"/>
      <c r="K899" s="15"/>
      <c r="L899" s="15"/>
      <c r="M899" s="15"/>
      <c r="N899" s="15"/>
    </row>
    <row r="900" spans="2:14" ht="18">
      <c r="B900" s="50"/>
      <c r="C900" s="15"/>
      <c r="D900" s="16"/>
      <c r="E900" s="17"/>
      <c r="F900" s="18"/>
      <c r="G900" s="19"/>
      <c r="H900" s="15"/>
      <c r="I900" s="15"/>
      <c r="J900" s="15"/>
      <c r="K900" s="15"/>
      <c r="L900" s="15"/>
      <c r="M900" s="15"/>
      <c r="N900" s="15"/>
    </row>
    <row r="901" spans="2:14" ht="18">
      <c r="B901" s="50"/>
      <c r="C901" s="15"/>
      <c r="D901" s="16"/>
      <c r="E901" s="17"/>
      <c r="F901" s="18"/>
      <c r="G901" s="19"/>
      <c r="H901" s="15"/>
      <c r="I901" s="15"/>
      <c r="J901" s="15"/>
      <c r="K901" s="15"/>
      <c r="L901" s="15"/>
      <c r="M901" s="15"/>
      <c r="N901" s="15"/>
    </row>
    <row r="902" spans="2:14" ht="18">
      <c r="B902" s="50"/>
      <c r="C902" s="15"/>
      <c r="D902" s="16"/>
      <c r="E902" s="17"/>
      <c r="F902" s="18"/>
      <c r="G902" s="19"/>
      <c r="H902" s="15"/>
      <c r="I902" s="15"/>
      <c r="J902" s="15"/>
      <c r="K902" s="15"/>
      <c r="L902" s="15"/>
      <c r="M902" s="15"/>
      <c r="N902" s="15"/>
    </row>
    <row r="903" spans="2:14" ht="18">
      <c r="B903" s="50"/>
      <c r="C903" s="15"/>
      <c r="D903" s="16"/>
      <c r="E903" s="17"/>
      <c r="F903" s="18"/>
      <c r="G903" s="19"/>
      <c r="H903" s="15"/>
      <c r="I903" s="15"/>
      <c r="J903" s="15"/>
      <c r="K903" s="15"/>
      <c r="L903" s="15"/>
      <c r="M903" s="15"/>
      <c r="N903" s="15"/>
    </row>
    <row r="904" spans="2:14" ht="18">
      <c r="B904" s="50"/>
      <c r="C904" s="15"/>
      <c r="D904" s="16"/>
      <c r="E904" s="17"/>
      <c r="F904" s="18"/>
      <c r="G904" s="19"/>
      <c r="H904" s="15"/>
      <c r="I904" s="15"/>
      <c r="J904" s="15"/>
      <c r="K904" s="15"/>
      <c r="L904" s="15"/>
      <c r="M904" s="15"/>
      <c r="N904" s="15"/>
    </row>
    <row r="905" spans="2:14" ht="18">
      <c r="B905" s="50"/>
      <c r="C905" s="15"/>
      <c r="D905" s="16"/>
      <c r="E905" s="17"/>
      <c r="F905" s="18"/>
      <c r="G905" s="19"/>
      <c r="H905" s="15"/>
      <c r="I905" s="15"/>
      <c r="J905" s="15"/>
      <c r="K905" s="15"/>
      <c r="L905" s="15"/>
      <c r="M905" s="15"/>
      <c r="N905" s="15"/>
    </row>
    <row r="906" spans="2:14" ht="18">
      <c r="B906" s="50"/>
      <c r="C906" s="15"/>
      <c r="D906" s="16"/>
      <c r="E906" s="17"/>
      <c r="F906" s="18"/>
      <c r="G906" s="19"/>
      <c r="H906" s="15"/>
      <c r="I906" s="15"/>
      <c r="J906" s="15"/>
      <c r="K906" s="15"/>
      <c r="L906" s="15"/>
      <c r="M906" s="15"/>
      <c r="N906" s="15"/>
    </row>
    <row r="907" spans="2:14" ht="18">
      <c r="B907" s="50"/>
      <c r="C907" s="15"/>
      <c r="D907" s="16"/>
      <c r="E907" s="17"/>
      <c r="F907" s="18"/>
      <c r="G907" s="19"/>
      <c r="H907" s="15"/>
      <c r="I907" s="15"/>
      <c r="J907" s="15"/>
      <c r="K907" s="15"/>
      <c r="L907" s="15"/>
      <c r="M907" s="15"/>
      <c r="N907" s="15"/>
    </row>
    <row r="908" spans="2:14" ht="18">
      <c r="B908" s="50"/>
      <c r="C908" s="15"/>
      <c r="D908" s="16"/>
      <c r="E908" s="17"/>
      <c r="F908" s="18"/>
      <c r="G908" s="19"/>
      <c r="H908" s="15"/>
      <c r="I908" s="15"/>
      <c r="J908" s="15"/>
      <c r="K908" s="15"/>
      <c r="L908" s="15"/>
      <c r="M908" s="15"/>
      <c r="N908" s="15"/>
    </row>
    <row r="909" spans="2:14" ht="18">
      <c r="B909" s="50"/>
      <c r="C909" s="15"/>
      <c r="D909" s="16"/>
      <c r="E909" s="17"/>
      <c r="F909" s="18"/>
      <c r="G909" s="19"/>
      <c r="H909" s="15"/>
      <c r="I909" s="15"/>
      <c r="J909" s="15"/>
      <c r="K909" s="15"/>
      <c r="L909" s="15"/>
      <c r="M909" s="15"/>
      <c r="N909" s="15"/>
    </row>
    <row r="910" spans="2:14" ht="18">
      <c r="B910" s="50"/>
      <c r="C910" s="15"/>
      <c r="D910" s="16"/>
      <c r="E910" s="17"/>
      <c r="F910" s="18"/>
      <c r="G910" s="19"/>
      <c r="H910" s="15"/>
      <c r="I910" s="15"/>
      <c r="J910" s="15"/>
      <c r="K910" s="15"/>
      <c r="L910" s="15"/>
      <c r="M910" s="15"/>
      <c r="N910" s="15"/>
    </row>
    <row r="911" spans="2:14" ht="18">
      <c r="B911" s="50"/>
      <c r="C911" s="15"/>
      <c r="D911" s="16"/>
      <c r="E911" s="17"/>
      <c r="F911" s="18"/>
      <c r="G911" s="19"/>
      <c r="H911" s="15"/>
      <c r="I911" s="15"/>
      <c r="J911" s="15"/>
      <c r="K911" s="15"/>
      <c r="L911" s="15"/>
      <c r="M911" s="15"/>
      <c r="N911" s="15"/>
    </row>
    <row r="912" spans="2:14" ht="18">
      <c r="B912" s="50"/>
      <c r="C912" s="15"/>
      <c r="D912" s="16"/>
      <c r="E912" s="17"/>
      <c r="F912" s="18"/>
      <c r="G912" s="19"/>
      <c r="H912" s="15"/>
      <c r="I912" s="15"/>
      <c r="J912" s="15"/>
      <c r="K912" s="15"/>
      <c r="L912" s="15"/>
      <c r="M912" s="15"/>
      <c r="N912" s="15"/>
    </row>
    <row r="913" spans="2:14" ht="18">
      <c r="B913" s="50"/>
      <c r="C913" s="15"/>
      <c r="D913" s="16"/>
      <c r="E913" s="17"/>
      <c r="F913" s="18"/>
      <c r="G913" s="19"/>
      <c r="H913" s="15"/>
      <c r="I913" s="15"/>
      <c r="J913" s="15"/>
      <c r="K913" s="15"/>
      <c r="L913" s="15"/>
      <c r="M913" s="15"/>
      <c r="N913" s="15"/>
    </row>
    <row r="914" spans="2:14" ht="18">
      <c r="B914" s="50"/>
      <c r="C914" s="15"/>
      <c r="D914" s="16"/>
      <c r="E914" s="17"/>
      <c r="F914" s="18"/>
      <c r="G914" s="19"/>
      <c r="H914" s="15"/>
      <c r="I914" s="15"/>
      <c r="J914" s="15"/>
      <c r="K914" s="15"/>
      <c r="L914" s="15"/>
      <c r="M914" s="15"/>
      <c r="N914" s="15"/>
    </row>
    <row r="915" spans="2:14" ht="18">
      <c r="B915" s="50"/>
      <c r="C915" s="15"/>
      <c r="D915" s="16"/>
      <c r="E915" s="17"/>
      <c r="F915" s="18"/>
      <c r="G915" s="19"/>
      <c r="H915" s="15"/>
      <c r="I915" s="15"/>
      <c r="J915" s="15"/>
      <c r="K915" s="15"/>
      <c r="L915" s="15"/>
      <c r="M915" s="15"/>
      <c r="N915" s="15"/>
    </row>
    <row r="916" spans="2:14" ht="18">
      <c r="B916" s="50"/>
      <c r="C916" s="15"/>
      <c r="D916" s="16"/>
      <c r="E916" s="17"/>
      <c r="F916" s="18"/>
      <c r="G916" s="19"/>
      <c r="H916" s="15"/>
      <c r="I916" s="15"/>
      <c r="J916" s="15"/>
      <c r="K916" s="15"/>
      <c r="L916" s="15"/>
      <c r="M916" s="15"/>
      <c r="N916" s="15"/>
    </row>
    <row r="917" spans="2:14" ht="18">
      <c r="B917" s="50"/>
      <c r="C917" s="15"/>
      <c r="D917" s="16"/>
      <c r="E917" s="17"/>
      <c r="F917" s="18"/>
      <c r="G917" s="19"/>
      <c r="H917" s="15"/>
      <c r="I917" s="15"/>
      <c r="J917" s="15"/>
      <c r="K917" s="15"/>
      <c r="L917" s="15"/>
      <c r="M917" s="15"/>
      <c r="N917" s="15"/>
    </row>
    <row r="918" spans="2:14" ht="18">
      <c r="B918" s="50"/>
      <c r="C918" s="15"/>
      <c r="D918" s="16"/>
      <c r="E918" s="17"/>
      <c r="F918" s="18"/>
      <c r="G918" s="19"/>
      <c r="H918" s="15"/>
      <c r="I918" s="15"/>
      <c r="J918" s="15"/>
      <c r="K918" s="15"/>
      <c r="L918" s="15"/>
      <c r="M918" s="15"/>
      <c r="N918" s="15"/>
    </row>
    <row r="919" spans="2:14" ht="18">
      <c r="B919" s="50"/>
      <c r="C919" s="15"/>
      <c r="D919" s="16"/>
      <c r="E919" s="17"/>
      <c r="F919" s="18"/>
      <c r="G919" s="19"/>
      <c r="H919" s="15"/>
      <c r="I919" s="15"/>
      <c r="J919" s="15"/>
      <c r="K919" s="15"/>
      <c r="L919" s="15"/>
      <c r="M919" s="15"/>
      <c r="N919" s="15"/>
    </row>
    <row r="920" spans="2:14" ht="18">
      <c r="B920" s="50"/>
      <c r="C920" s="15"/>
      <c r="D920" s="16"/>
      <c r="E920" s="17"/>
      <c r="F920" s="18"/>
      <c r="G920" s="19"/>
      <c r="H920" s="15"/>
      <c r="I920" s="15"/>
      <c r="J920" s="15"/>
      <c r="K920" s="15"/>
      <c r="L920" s="15"/>
      <c r="M920" s="15"/>
      <c r="N920" s="15"/>
    </row>
    <row r="921" spans="2:14" ht="18">
      <c r="B921" s="50"/>
      <c r="C921" s="15"/>
      <c r="D921" s="16"/>
      <c r="E921" s="17"/>
      <c r="F921" s="18"/>
      <c r="G921" s="19"/>
      <c r="H921" s="15"/>
      <c r="I921" s="15"/>
      <c r="J921" s="15"/>
      <c r="K921" s="15"/>
      <c r="L921" s="15"/>
      <c r="M921" s="15"/>
      <c r="N921" s="15"/>
    </row>
    <row r="922" spans="2:14" ht="18">
      <c r="B922" s="50"/>
      <c r="C922" s="15"/>
      <c r="D922" s="16"/>
      <c r="E922" s="17"/>
      <c r="F922" s="18"/>
      <c r="G922" s="19"/>
      <c r="H922" s="15"/>
      <c r="I922" s="15"/>
      <c r="J922" s="15"/>
      <c r="K922" s="15"/>
      <c r="L922" s="15"/>
      <c r="M922" s="15"/>
      <c r="N922" s="15"/>
    </row>
    <row r="923" spans="2:14" ht="18">
      <c r="B923" s="50"/>
      <c r="C923" s="15"/>
      <c r="D923" s="16"/>
      <c r="E923" s="17"/>
      <c r="F923" s="18"/>
      <c r="G923" s="19"/>
      <c r="H923" s="15"/>
      <c r="I923" s="15"/>
      <c r="J923" s="15"/>
      <c r="K923" s="15"/>
      <c r="L923" s="15"/>
      <c r="M923" s="15"/>
      <c r="N923" s="15"/>
    </row>
    <row r="924" spans="2:14" ht="18">
      <c r="B924" s="50"/>
      <c r="C924" s="15"/>
      <c r="D924" s="16"/>
      <c r="E924" s="17"/>
      <c r="F924" s="18"/>
      <c r="G924" s="19"/>
      <c r="H924" s="15"/>
      <c r="I924" s="15"/>
      <c r="J924" s="15"/>
      <c r="K924" s="15"/>
      <c r="L924" s="15"/>
      <c r="M924" s="15"/>
      <c r="N924" s="15"/>
    </row>
    <row r="925" spans="2:14" ht="18">
      <c r="B925" s="50"/>
      <c r="C925" s="15"/>
      <c r="D925" s="16"/>
      <c r="E925" s="17"/>
      <c r="F925" s="18"/>
      <c r="G925" s="19"/>
      <c r="H925" s="15"/>
      <c r="I925" s="15"/>
      <c r="J925" s="15"/>
      <c r="K925" s="15"/>
      <c r="L925" s="15"/>
      <c r="M925" s="15"/>
      <c r="N925" s="15"/>
    </row>
    <row r="926" spans="2:14" ht="18">
      <c r="B926" s="50"/>
      <c r="C926" s="15"/>
      <c r="D926" s="16"/>
      <c r="E926" s="17"/>
      <c r="F926" s="18"/>
      <c r="G926" s="19"/>
      <c r="H926" s="15"/>
      <c r="I926" s="15"/>
      <c r="J926" s="15"/>
      <c r="K926" s="15"/>
      <c r="L926" s="15"/>
      <c r="M926" s="15"/>
      <c r="N926" s="15"/>
    </row>
    <row r="927" spans="2:14" ht="18">
      <c r="B927" s="50"/>
      <c r="C927" s="15"/>
      <c r="D927" s="16"/>
      <c r="E927" s="17"/>
      <c r="F927" s="18"/>
      <c r="G927" s="19"/>
      <c r="H927" s="15"/>
      <c r="I927" s="15"/>
      <c r="J927" s="15"/>
      <c r="K927" s="15"/>
      <c r="L927" s="15"/>
      <c r="M927" s="15"/>
      <c r="N927" s="15"/>
    </row>
    <row r="928" spans="2:14" ht="18">
      <c r="B928" s="50"/>
      <c r="C928" s="15"/>
      <c r="D928" s="16"/>
      <c r="E928" s="17"/>
      <c r="F928" s="18"/>
      <c r="G928" s="19"/>
      <c r="H928" s="15"/>
      <c r="I928" s="15"/>
      <c r="J928" s="15"/>
      <c r="K928" s="15"/>
      <c r="L928" s="15"/>
      <c r="M928" s="15"/>
      <c r="N928" s="15"/>
    </row>
    <row r="929" spans="2:14" ht="18">
      <c r="B929" s="50"/>
      <c r="C929" s="15"/>
      <c r="D929" s="16"/>
      <c r="E929" s="17"/>
      <c r="F929" s="18"/>
      <c r="G929" s="19"/>
      <c r="H929" s="15"/>
      <c r="I929" s="15"/>
      <c r="J929" s="15"/>
      <c r="K929" s="15"/>
      <c r="L929" s="15"/>
      <c r="M929" s="15"/>
      <c r="N929" s="15"/>
    </row>
    <row r="930" spans="2:14" ht="18">
      <c r="B930" s="50"/>
      <c r="C930" s="15"/>
      <c r="D930" s="16"/>
      <c r="E930" s="17"/>
      <c r="F930" s="18"/>
      <c r="G930" s="19"/>
      <c r="H930" s="15"/>
      <c r="I930" s="15"/>
      <c r="J930" s="15"/>
      <c r="K930" s="15"/>
      <c r="L930" s="15"/>
      <c r="M930" s="15"/>
      <c r="N930" s="15"/>
    </row>
    <row r="931" spans="2:14" ht="18">
      <c r="B931" s="50"/>
      <c r="C931" s="15"/>
      <c r="D931" s="16"/>
      <c r="E931" s="17"/>
      <c r="F931" s="18"/>
      <c r="G931" s="19"/>
      <c r="H931" s="15"/>
      <c r="I931" s="15"/>
      <c r="J931" s="15"/>
      <c r="K931" s="15"/>
      <c r="L931" s="15"/>
      <c r="M931" s="15"/>
      <c r="N931" s="15"/>
    </row>
    <row r="932" spans="2:14" ht="18">
      <c r="B932" s="50"/>
      <c r="C932" s="15"/>
      <c r="D932" s="16"/>
      <c r="E932" s="17"/>
      <c r="F932" s="18"/>
      <c r="G932" s="19"/>
      <c r="H932" s="15"/>
      <c r="I932" s="15"/>
      <c r="J932" s="15"/>
      <c r="K932" s="15"/>
      <c r="L932" s="15"/>
      <c r="M932" s="15"/>
      <c r="N932" s="15"/>
    </row>
    <row r="933" spans="2:14" ht="18">
      <c r="B933" s="50"/>
      <c r="C933" s="15"/>
      <c r="D933" s="16"/>
      <c r="E933" s="17"/>
      <c r="F933" s="18"/>
      <c r="G933" s="19"/>
      <c r="H933" s="15"/>
      <c r="I933" s="15"/>
      <c r="J933" s="15"/>
      <c r="K933" s="15"/>
      <c r="L933" s="15"/>
      <c r="M933" s="15"/>
      <c r="N933" s="15"/>
    </row>
    <row r="934" spans="2:14" ht="18">
      <c r="B934" s="50"/>
      <c r="C934" s="15"/>
      <c r="D934" s="16"/>
      <c r="E934" s="17"/>
      <c r="F934" s="18"/>
      <c r="G934" s="19"/>
      <c r="H934" s="15"/>
      <c r="I934" s="15"/>
      <c r="J934" s="15"/>
      <c r="K934" s="15"/>
      <c r="L934" s="15"/>
      <c r="M934" s="15"/>
      <c r="N934" s="15"/>
    </row>
    <row r="935" spans="2:14" ht="18">
      <c r="B935" s="50"/>
      <c r="C935" s="15"/>
      <c r="D935" s="16"/>
      <c r="E935" s="17"/>
      <c r="F935" s="18"/>
      <c r="G935" s="19"/>
      <c r="H935" s="15"/>
      <c r="I935" s="15"/>
      <c r="J935" s="15"/>
      <c r="K935" s="15"/>
      <c r="L935" s="15"/>
      <c r="M935" s="15"/>
      <c r="N935" s="15"/>
    </row>
    <row r="936" spans="2:14" ht="18">
      <c r="B936" s="50"/>
      <c r="C936" s="15"/>
      <c r="D936" s="16"/>
      <c r="E936" s="17"/>
      <c r="F936" s="18"/>
      <c r="G936" s="19"/>
      <c r="H936" s="15"/>
      <c r="I936" s="15"/>
      <c r="J936" s="15"/>
      <c r="K936" s="15"/>
      <c r="L936" s="15"/>
      <c r="M936" s="15"/>
      <c r="N936" s="15"/>
    </row>
    <row r="937" spans="2:14" ht="18">
      <c r="B937" s="50"/>
      <c r="C937" s="15"/>
      <c r="D937" s="16"/>
      <c r="E937" s="17"/>
      <c r="F937" s="18"/>
      <c r="G937" s="19"/>
      <c r="H937" s="15"/>
      <c r="I937" s="15"/>
      <c r="J937" s="15"/>
      <c r="K937" s="15"/>
      <c r="L937" s="15"/>
      <c r="M937" s="15"/>
      <c r="N937" s="15"/>
    </row>
    <row r="938" spans="2:14" ht="18">
      <c r="B938" s="50"/>
      <c r="C938" s="15"/>
      <c r="D938" s="16"/>
      <c r="E938" s="17"/>
      <c r="F938" s="18"/>
      <c r="G938" s="19"/>
      <c r="H938" s="15"/>
      <c r="I938" s="15"/>
      <c r="J938" s="15"/>
      <c r="K938" s="15"/>
      <c r="L938" s="15"/>
      <c r="M938" s="15"/>
      <c r="N938" s="15"/>
    </row>
    <row r="939" spans="2:14" ht="18">
      <c r="B939" s="50"/>
      <c r="C939" s="15"/>
      <c r="D939" s="16"/>
      <c r="E939" s="17"/>
      <c r="F939" s="18"/>
      <c r="G939" s="19"/>
      <c r="H939" s="15"/>
      <c r="I939" s="15"/>
      <c r="J939" s="15"/>
      <c r="K939" s="15"/>
      <c r="L939" s="15"/>
      <c r="M939" s="15"/>
      <c r="N939" s="15"/>
    </row>
    <row r="940" spans="2:14" ht="18">
      <c r="B940" s="50"/>
      <c r="C940" s="15"/>
      <c r="D940" s="16"/>
      <c r="E940" s="17"/>
      <c r="F940" s="18"/>
      <c r="G940" s="19"/>
      <c r="H940" s="15"/>
      <c r="I940" s="15"/>
      <c r="J940" s="15"/>
      <c r="K940" s="15"/>
      <c r="L940" s="15"/>
      <c r="M940" s="15"/>
      <c r="N940" s="15"/>
    </row>
    <row r="941" spans="2:14" ht="18">
      <c r="B941" s="50"/>
      <c r="C941" s="15"/>
      <c r="D941" s="16"/>
      <c r="E941" s="17"/>
      <c r="F941" s="18"/>
      <c r="G941" s="19"/>
      <c r="H941" s="15"/>
      <c r="I941" s="15"/>
      <c r="J941" s="15"/>
      <c r="K941" s="15"/>
      <c r="L941" s="15"/>
      <c r="M941" s="15"/>
      <c r="N941" s="15"/>
    </row>
    <row r="942" spans="2:14" ht="18">
      <c r="B942" s="50"/>
      <c r="C942" s="15"/>
      <c r="D942" s="16"/>
      <c r="E942" s="17"/>
      <c r="F942" s="18"/>
      <c r="G942" s="19"/>
      <c r="H942" s="15"/>
      <c r="I942" s="15"/>
      <c r="J942" s="15"/>
      <c r="K942" s="15"/>
      <c r="L942" s="15"/>
      <c r="M942" s="15"/>
      <c r="N942" s="15"/>
    </row>
    <row r="943" spans="2:14" ht="18">
      <c r="B943" s="50"/>
      <c r="C943" s="15"/>
      <c r="D943" s="16"/>
      <c r="E943" s="17"/>
      <c r="F943" s="18"/>
      <c r="G943" s="19"/>
      <c r="H943" s="15"/>
      <c r="I943" s="15"/>
      <c r="J943" s="15"/>
      <c r="K943" s="15"/>
      <c r="L943" s="15"/>
      <c r="M943" s="15"/>
      <c r="N943" s="15"/>
    </row>
    <row r="944" spans="2:14" ht="18">
      <c r="B944" s="50"/>
      <c r="C944" s="15"/>
      <c r="D944" s="16"/>
      <c r="E944" s="17"/>
      <c r="F944" s="18"/>
      <c r="G944" s="19"/>
      <c r="H944" s="15"/>
      <c r="I944" s="15"/>
      <c r="J944" s="15"/>
      <c r="K944" s="15"/>
      <c r="L944" s="15"/>
      <c r="M944" s="15"/>
      <c r="N944" s="15"/>
    </row>
    <row r="945" spans="2:14" ht="18">
      <c r="B945" s="50"/>
      <c r="C945" s="15"/>
      <c r="D945" s="16"/>
      <c r="E945" s="17"/>
      <c r="F945" s="18"/>
      <c r="G945" s="19"/>
      <c r="H945" s="15"/>
      <c r="I945" s="15"/>
      <c r="J945" s="15"/>
      <c r="K945" s="15"/>
      <c r="L945" s="15"/>
      <c r="M945" s="15"/>
      <c r="N945" s="15"/>
    </row>
    <row r="946" spans="2:14" ht="18">
      <c r="B946" s="50"/>
      <c r="C946" s="15"/>
      <c r="D946" s="16"/>
      <c r="E946" s="17"/>
      <c r="F946" s="18"/>
      <c r="G946" s="19"/>
      <c r="H946" s="15"/>
      <c r="I946" s="15"/>
      <c r="J946" s="15"/>
      <c r="K946" s="15"/>
      <c r="L946" s="15"/>
      <c r="M946" s="15"/>
      <c r="N946" s="15"/>
    </row>
    <row r="947" spans="2:14" ht="18">
      <c r="B947" s="50"/>
      <c r="C947" s="15"/>
      <c r="D947" s="16"/>
      <c r="E947" s="17"/>
      <c r="F947" s="18"/>
      <c r="G947" s="19"/>
      <c r="H947" s="15"/>
      <c r="I947" s="15"/>
      <c r="J947" s="15"/>
      <c r="K947" s="15"/>
      <c r="L947" s="15"/>
      <c r="M947" s="15"/>
      <c r="N947" s="15"/>
    </row>
    <row r="948" spans="2:14" ht="18">
      <c r="B948" s="50"/>
      <c r="C948" s="15"/>
      <c r="D948" s="16"/>
      <c r="E948" s="17"/>
      <c r="F948" s="18"/>
      <c r="G948" s="19"/>
      <c r="H948" s="15"/>
      <c r="I948" s="15"/>
      <c r="J948" s="15"/>
      <c r="K948" s="15"/>
      <c r="L948" s="15"/>
      <c r="M948" s="15"/>
      <c r="N948" s="15"/>
    </row>
    <row r="949" spans="2:14" ht="18">
      <c r="B949" s="50"/>
      <c r="C949" s="15"/>
      <c r="D949" s="16"/>
      <c r="E949" s="17"/>
      <c r="F949" s="18"/>
      <c r="G949" s="19"/>
      <c r="H949" s="15"/>
      <c r="I949" s="15"/>
      <c r="J949" s="15"/>
      <c r="K949" s="15"/>
      <c r="L949" s="15"/>
      <c r="M949" s="15"/>
      <c r="N949" s="15"/>
    </row>
    <row r="950" spans="2:14" ht="18">
      <c r="B950" s="50"/>
      <c r="C950" s="15"/>
      <c r="D950" s="16"/>
      <c r="E950" s="17"/>
      <c r="F950" s="18"/>
      <c r="G950" s="19"/>
      <c r="H950" s="15"/>
      <c r="I950" s="15"/>
      <c r="J950" s="15"/>
      <c r="K950" s="15"/>
      <c r="L950" s="15"/>
      <c r="M950" s="15"/>
      <c r="N950" s="15"/>
    </row>
    <row r="951" spans="2:14" ht="18">
      <c r="B951" s="50"/>
      <c r="C951" s="15"/>
      <c r="D951" s="16"/>
      <c r="E951" s="17"/>
      <c r="F951" s="18"/>
      <c r="G951" s="19"/>
      <c r="H951" s="15"/>
      <c r="I951" s="15"/>
      <c r="J951" s="15"/>
      <c r="K951" s="15"/>
      <c r="L951" s="15"/>
      <c r="M951" s="15"/>
      <c r="N951" s="15"/>
    </row>
    <row r="952" spans="2:14" ht="18">
      <c r="B952" s="50"/>
      <c r="C952" s="15"/>
      <c r="D952" s="16"/>
      <c r="E952" s="17"/>
      <c r="F952" s="18"/>
      <c r="G952" s="19"/>
      <c r="H952" s="15"/>
      <c r="I952" s="15"/>
      <c r="J952" s="15"/>
      <c r="K952" s="15"/>
      <c r="L952" s="15"/>
      <c r="M952" s="15"/>
      <c r="N952" s="15"/>
    </row>
    <row r="953" spans="2:14" ht="18">
      <c r="B953" s="50"/>
      <c r="C953" s="15"/>
      <c r="D953" s="16"/>
      <c r="E953" s="17"/>
      <c r="F953" s="18"/>
      <c r="G953" s="19"/>
      <c r="H953" s="15"/>
      <c r="I953" s="15"/>
      <c r="J953" s="15"/>
      <c r="K953" s="15"/>
      <c r="L953" s="15"/>
      <c r="M953" s="15"/>
      <c r="N953" s="15"/>
    </row>
    <row r="954" spans="2:14" ht="18">
      <c r="B954" s="50"/>
      <c r="C954" s="15"/>
      <c r="D954" s="16"/>
      <c r="E954" s="17"/>
      <c r="F954" s="18"/>
      <c r="G954" s="19"/>
      <c r="H954" s="15"/>
      <c r="I954" s="15"/>
      <c r="J954" s="15"/>
      <c r="K954" s="15"/>
      <c r="L954" s="15"/>
      <c r="M954" s="15"/>
      <c r="N954" s="15"/>
    </row>
    <row r="955" spans="2:14" ht="18">
      <c r="B955" s="50"/>
      <c r="C955" s="15"/>
      <c r="D955" s="16"/>
      <c r="E955" s="17"/>
      <c r="F955" s="18"/>
      <c r="G955" s="19"/>
      <c r="H955" s="15"/>
      <c r="I955" s="15"/>
      <c r="J955" s="15"/>
      <c r="K955" s="15"/>
      <c r="L955" s="15"/>
      <c r="M955" s="15"/>
      <c r="N955" s="15"/>
    </row>
    <row r="956" spans="2:14" ht="18">
      <c r="B956" s="50"/>
      <c r="C956" s="15"/>
      <c r="D956" s="16"/>
      <c r="E956" s="17"/>
      <c r="F956" s="18"/>
      <c r="G956" s="19"/>
      <c r="H956" s="15"/>
      <c r="I956" s="15"/>
      <c r="J956" s="15"/>
      <c r="K956" s="15"/>
      <c r="L956" s="15"/>
      <c r="M956" s="15"/>
      <c r="N956" s="15"/>
    </row>
    <row r="957" spans="2:14" ht="18">
      <c r="B957" s="50"/>
      <c r="C957" s="15"/>
      <c r="D957" s="16"/>
      <c r="E957" s="17"/>
      <c r="F957" s="18"/>
      <c r="G957" s="19"/>
      <c r="H957" s="15"/>
      <c r="I957" s="15"/>
      <c r="J957" s="15"/>
      <c r="K957" s="15"/>
      <c r="L957" s="15"/>
      <c r="M957" s="15"/>
      <c r="N957" s="15"/>
    </row>
    <row r="958" spans="2:14" ht="18">
      <c r="B958" s="50"/>
      <c r="C958" s="15"/>
      <c r="D958" s="16"/>
      <c r="E958" s="17"/>
      <c r="F958" s="18"/>
      <c r="G958" s="19"/>
      <c r="H958" s="15"/>
      <c r="I958" s="15"/>
      <c r="J958" s="15"/>
      <c r="K958" s="15"/>
      <c r="L958" s="15"/>
      <c r="M958" s="15"/>
      <c r="N958" s="15"/>
    </row>
    <row r="959" spans="2:14" ht="18">
      <c r="B959" s="50"/>
      <c r="C959" s="15"/>
      <c r="D959" s="16"/>
      <c r="E959" s="17"/>
      <c r="F959" s="18"/>
      <c r="G959" s="19"/>
      <c r="H959" s="15"/>
      <c r="I959" s="15"/>
      <c r="J959" s="15"/>
      <c r="K959" s="15"/>
      <c r="L959" s="15"/>
      <c r="M959" s="15"/>
      <c r="N959" s="15"/>
    </row>
    <row r="960" spans="2:14" ht="18">
      <c r="B960" s="50"/>
      <c r="C960" s="15"/>
      <c r="D960" s="16"/>
      <c r="E960" s="17"/>
      <c r="F960" s="18"/>
      <c r="G960" s="19"/>
      <c r="H960" s="15"/>
      <c r="I960" s="15"/>
      <c r="J960" s="15"/>
      <c r="K960" s="15"/>
      <c r="L960" s="15"/>
      <c r="M960" s="15"/>
      <c r="N960" s="15"/>
    </row>
    <row r="961" spans="2:14" ht="18">
      <c r="B961" s="50"/>
      <c r="C961" s="15"/>
      <c r="D961" s="16"/>
      <c r="E961" s="17"/>
      <c r="F961" s="18"/>
      <c r="G961" s="19"/>
      <c r="H961" s="15"/>
      <c r="I961" s="15"/>
      <c r="J961" s="15"/>
      <c r="K961" s="15"/>
      <c r="L961" s="15"/>
      <c r="M961" s="15"/>
      <c r="N961" s="15"/>
    </row>
    <row r="962" spans="2:14" ht="18">
      <c r="B962" s="50"/>
      <c r="C962" s="15"/>
      <c r="D962" s="16"/>
      <c r="E962" s="17"/>
      <c r="F962" s="18"/>
      <c r="G962" s="19"/>
      <c r="H962" s="15"/>
      <c r="I962" s="15"/>
      <c r="J962" s="15"/>
      <c r="K962" s="15"/>
      <c r="L962" s="15"/>
      <c r="M962" s="15"/>
      <c r="N962" s="15"/>
    </row>
    <row r="963" spans="2:14" ht="18">
      <c r="B963" s="50"/>
      <c r="C963" s="15"/>
      <c r="D963" s="16"/>
      <c r="E963" s="17"/>
      <c r="F963" s="18"/>
      <c r="G963" s="19"/>
      <c r="H963" s="15"/>
      <c r="I963" s="15"/>
      <c r="J963" s="15"/>
      <c r="K963" s="15"/>
      <c r="L963" s="15"/>
      <c r="M963" s="15"/>
      <c r="N963" s="15"/>
    </row>
    <row r="964" spans="2:14" ht="18">
      <c r="B964" s="50"/>
      <c r="C964" s="15"/>
      <c r="D964" s="16"/>
      <c r="E964" s="17"/>
      <c r="F964" s="18"/>
      <c r="G964" s="19"/>
      <c r="H964" s="15"/>
      <c r="I964" s="15"/>
      <c r="J964" s="15"/>
      <c r="K964" s="15"/>
      <c r="L964" s="15"/>
      <c r="M964" s="15"/>
      <c r="N964" s="15"/>
    </row>
    <row r="965" spans="2:14" ht="18">
      <c r="B965" s="50"/>
      <c r="C965" s="15"/>
      <c r="D965" s="16"/>
      <c r="E965" s="17"/>
      <c r="F965" s="18"/>
      <c r="G965" s="19"/>
      <c r="H965" s="15"/>
      <c r="I965" s="15"/>
      <c r="J965" s="15"/>
      <c r="K965" s="15"/>
      <c r="L965" s="15"/>
      <c r="M965" s="15"/>
      <c r="N965" s="15"/>
    </row>
    <row r="966" spans="2:14" ht="18">
      <c r="B966" s="50"/>
      <c r="C966" s="15"/>
      <c r="D966" s="16"/>
      <c r="E966" s="17"/>
      <c r="F966" s="18"/>
      <c r="G966" s="19"/>
      <c r="H966" s="15"/>
      <c r="I966" s="15"/>
      <c r="J966" s="15"/>
      <c r="K966" s="15"/>
      <c r="L966" s="15"/>
      <c r="M966" s="15"/>
      <c r="N966" s="15"/>
    </row>
    <row r="967" spans="2:14" ht="18">
      <c r="B967" s="50"/>
      <c r="C967" s="15"/>
      <c r="D967" s="16"/>
      <c r="E967" s="17"/>
      <c r="F967" s="18"/>
      <c r="G967" s="19"/>
      <c r="H967" s="15"/>
      <c r="I967" s="15"/>
      <c r="J967" s="15"/>
      <c r="K967" s="15"/>
      <c r="L967" s="15"/>
      <c r="M967" s="15"/>
      <c r="N967" s="15"/>
    </row>
    <row r="968" spans="2:14" ht="18">
      <c r="B968" s="50"/>
      <c r="C968" s="15"/>
      <c r="D968" s="16"/>
      <c r="E968" s="17"/>
      <c r="F968" s="18"/>
      <c r="G968" s="19"/>
      <c r="H968" s="15"/>
      <c r="I968" s="15"/>
      <c r="J968" s="15"/>
      <c r="K968" s="15"/>
      <c r="L968" s="15"/>
      <c r="M968" s="15"/>
      <c r="N968" s="15"/>
    </row>
    <row r="969" spans="2:14" ht="18">
      <c r="B969" s="50"/>
      <c r="C969" s="15"/>
      <c r="D969" s="16"/>
      <c r="E969" s="17"/>
      <c r="F969" s="18"/>
      <c r="G969" s="19"/>
      <c r="H969" s="15"/>
      <c r="I969" s="15"/>
      <c r="J969" s="15"/>
      <c r="K969" s="15"/>
      <c r="L969" s="15"/>
      <c r="M969" s="15"/>
      <c r="N969" s="15"/>
    </row>
    <row r="970" spans="2:14" ht="18">
      <c r="B970" s="50"/>
      <c r="C970" s="15"/>
      <c r="D970" s="16"/>
      <c r="E970" s="17"/>
      <c r="F970" s="18"/>
      <c r="G970" s="19"/>
      <c r="H970" s="15"/>
      <c r="I970" s="15"/>
      <c r="J970" s="15"/>
      <c r="K970" s="15"/>
      <c r="L970" s="15"/>
      <c r="M970" s="15"/>
      <c r="N970" s="15"/>
    </row>
    <row r="971" spans="2:14" ht="18">
      <c r="B971" s="50"/>
      <c r="C971" s="15"/>
      <c r="D971" s="16"/>
      <c r="E971" s="17"/>
      <c r="F971" s="18"/>
      <c r="G971" s="19"/>
      <c r="H971" s="15"/>
      <c r="I971" s="15"/>
      <c r="J971" s="15"/>
      <c r="K971" s="15"/>
      <c r="L971" s="15"/>
      <c r="M971" s="15"/>
      <c r="N971" s="15"/>
    </row>
    <row r="972" spans="2:14" ht="18">
      <c r="B972" s="50"/>
      <c r="C972" s="15"/>
      <c r="D972" s="16"/>
      <c r="E972" s="17"/>
      <c r="F972" s="18"/>
      <c r="G972" s="19"/>
      <c r="H972" s="15"/>
      <c r="I972" s="15"/>
      <c r="J972" s="15"/>
      <c r="K972" s="15"/>
      <c r="L972" s="15"/>
      <c r="M972" s="15"/>
      <c r="N972" s="15"/>
    </row>
    <row r="973" spans="2:14" ht="18">
      <c r="B973" s="50"/>
      <c r="C973" s="15"/>
      <c r="D973" s="16"/>
      <c r="E973" s="17"/>
      <c r="F973" s="18"/>
      <c r="G973" s="19"/>
      <c r="H973" s="15"/>
      <c r="I973" s="15"/>
      <c r="J973" s="15"/>
      <c r="K973" s="15"/>
      <c r="L973" s="15"/>
      <c r="M973" s="15"/>
      <c r="N973" s="15"/>
    </row>
    <row r="974" spans="2:14" ht="18">
      <c r="B974" s="50"/>
      <c r="C974" s="15"/>
      <c r="D974" s="16"/>
      <c r="E974" s="17"/>
      <c r="F974" s="18"/>
      <c r="G974" s="19"/>
      <c r="H974" s="15"/>
      <c r="I974" s="15"/>
      <c r="J974" s="15"/>
      <c r="K974" s="15"/>
      <c r="L974" s="15"/>
      <c r="M974" s="15"/>
      <c r="N974" s="15"/>
    </row>
    <row r="975" spans="2:14" ht="18">
      <c r="B975" s="50"/>
      <c r="C975" s="15"/>
      <c r="D975" s="16"/>
      <c r="E975" s="17"/>
      <c r="F975" s="18"/>
      <c r="G975" s="19"/>
      <c r="H975" s="15"/>
      <c r="I975" s="15"/>
      <c r="J975" s="15"/>
      <c r="K975" s="15"/>
      <c r="L975" s="15"/>
      <c r="M975" s="15"/>
      <c r="N975" s="15"/>
    </row>
    <row r="976" spans="2:14" ht="18">
      <c r="B976" s="50"/>
      <c r="C976" s="15"/>
      <c r="D976" s="16"/>
      <c r="E976" s="17"/>
      <c r="F976" s="18"/>
      <c r="G976" s="19"/>
      <c r="H976" s="15"/>
      <c r="I976" s="15"/>
      <c r="J976" s="15"/>
      <c r="K976" s="15"/>
      <c r="L976" s="15"/>
      <c r="M976" s="15"/>
      <c r="N976" s="15"/>
    </row>
    <row r="977" spans="2:14" ht="18">
      <c r="B977" s="50"/>
      <c r="C977" s="15"/>
      <c r="D977" s="16"/>
      <c r="E977" s="17"/>
      <c r="F977" s="18"/>
      <c r="G977" s="19"/>
      <c r="H977" s="15"/>
      <c r="I977" s="15"/>
      <c r="J977" s="15"/>
      <c r="K977" s="15"/>
      <c r="L977" s="15"/>
      <c r="M977" s="15"/>
      <c r="N977" s="15"/>
    </row>
    <row r="978" spans="2:14" ht="18">
      <c r="B978" s="50"/>
      <c r="C978" s="15"/>
      <c r="D978" s="16"/>
      <c r="E978" s="17"/>
      <c r="F978" s="18"/>
      <c r="G978" s="19"/>
      <c r="H978" s="15"/>
      <c r="I978" s="15"/>
      <c r="J978" s="15"/>
      <c r="K978" s="15"/>
      <c r="L978" s="15"/>
      <c r="M978" s="15"/>
      <c r="N978" s="15"/>
    </row>
    <row r="979" spans="2:14" ht="18">
      <c r="B979" s="50"/>
      <c r="C979" s="15"/>
      <c r="D979" s="16"/>
      <c r="E979" s="17"/>
      <c r="F979" s="18"/>
      <c r="G979" s="19"/>
      <c r="H979" s="15"/>
      <c r="I979" s="15"/>
      <c r="J979" s="15"/>
      <c r="K979" s="15"/>
      <c r="L979" s="15"/>
      <c r="M979" s="15"/>
      <c r="N979" s="15"/>
    </row>
    <row r="980" spans="2:14" ht="18">
      <c r="B980" s="50"/>
      <c r="C980" s="15"/>
      <c r="D980" s="16"/>
      <c r="E980" s="17"/>
      <c r="F980" s="18"/>
      <c r="G980" s="19"/>
      <c r="H980" s="15"/>
      <c r="I980" s="15"/>
      <c r="J980" s="15"/>
      <c r="K980" s="15"/>
      <c r="L980" s="15"/>
      <c r="M980" s="15"/>
      <c r="N980" s="15"/>
    </row>
    <row r="981" spans="2:14" ht="18">
      <c r="B981" s="50"/>
      <c r="C981" s="15"/>
      <c r="D981" s="16"/>
      <c r="E981" s="17"/>
      <c r="F981" s="18"/>
      <c r="G981" s="19"/>
      <c r="H981" s="15"/>
      <c r="I981" s="15"/>
      <c r="J981" s="15"/>
      <c r="K981" s="15"/>
      <c r="L981" s="15"/>
      <c r="M981" s="15"/>
      <c r="N981" s="15"/>
    </row>
    <row r="982" spans="2:14" ht="18">
      <c r="B982" s="50"/>
      <c r="C982" s="15"/>
      <c r="D982" s="16"/>
      <c r="E982" s="17"/>
      <c r="F982" s="18"/>
      <c r="G982" s="19"/>
      <c r="H982" s="15"/>
      <c r="I982" s="15"/>
      <c r="J982" s="15"/>
      <c r="K982" s="15"/>
      <c r="L982" s="15"/>
      <c r="M982" s="15"/>
      <c r="N982" s="15"/>
    </row>
    <row r="983" spans="2:14" ht="18">
      <c r="B983" s="50"/>
      <c r="C983" s="15"/>
      <c r="D983" s="16"/>
      <c r="E983" s="17"/>
      <c r="F983" s="18"/>
      <c r="G983" s="19"/>
      <c r="H983" s="15"/>
      <c r="I983" s="15"/>
      <c r="J983" s="15"/>
      <c r="K983" s="15"/>
      <c r="L983" s="15"/>
      <c r="M983" s="15"/>
      <c r="N983" s="15"/>
    </row>
    <row r="984" spans="2:14" ht="18">
      <c r="B984" s="50"/>
      <c r="C984" s="15"/>
      <c r="D984" s="16"/>
      <c r="E984" s="17"/>
      <c r="F984" s="18"/>
      <c r="G984" s="19"/>
      <c r="H984" s="15"/>
      <c r="I984" s="15"/>
      <c r="J984" s="15"/>
      <c r="K984" s="15"/>
      <c r="L984" s="15"/>
      <c r="M984" s="15"/>
      <c r="N984" s="15"/>
    </row>
    <row r="985" spans="2:14" ht="18">
      <c r="B985" s="50"/>
      <c r="C985" s="15"/>
      <c r="D985" s="16"/>
      <c r="E985" s="17"/>
      <c r="F985" s="18"/>
      <c r="G985" s="19"/>
      <c r="H985" s="15"/>
      <c r="I985" s="15"/>
      <c r="J985" s="15"/>
      <c r="K985" s="15"/>
      <c r="L985" s="15"/>
      <c r="M985" s="15"/>
      <c r="N985" s="15"/>
    </row>
    <row r="986" spans="2:14" ht="18">
      <c r="B986" s="50"/>
      <c r="C986" s="15"/>
      <c r="D986" s="16"/>
      <c r="E986" s="17"/>
      <c r="F986" s="18"/>
      <c r="G986" s="19"/>
      <c r="H986" s="15"/>
      <c r="I986" s="15"/>
      <c r="J986" s="15"/>
      <c r="K986" s="15"/>
      <c r="L986" s="15"/>
      <c r="M986" s="15"/>
      <c r="N986" s="15"/>
    </row>
    <row r="987" spans="2:14" ht="18">
      <c r="B987" s="50"/>
      <c r="C987" s="15"/>
      <c r="D987" s="16"/>
      <c r="E987" s="17"/>
      <c r="F987" s="18"/>
      <c r="G987" s="19"/>
      <c r="H987" s="15"/>
      <c r="I987" s="15"/>
      <c r="J987" s="15"/>
      <c r="K987" s="15"/>
      <c r="L987" s="15"/>
      <c r="M987" s="15"/>
      <c r="N987" s="15"/>
    </row>
    <row r="988" spans="2:14" ht="18">
      <c r="B988" s="50"/>
      <c r="C988" s="15"/>
      <c r="D988" s="16"/>
      <c r="E988" s="17"/>
      <c r="F988" s="18"/>
      <c r="G988" s="19"/>
      <c r="H988" s="15"/>
      <c r="I988" s="15"/>
      <c r="J988" s="15"/>
      <c r="K988" s="15"/>
      <c r="L988" s="15"/>
      <c r="M988" s="15"/>
      <c r="N988" s="15"/>
    </row>
    <row r="989" spans="2:14" ht="18">
      <c r="B989" s="50"/>
      <c r="C989" s="15"/>
      <c r="D989" s="16"/>
      <c r="E989" s="17"/>
      <c r="F989" s="18"/>
      <c r="G989" s="19"/>
      <c r="H989" s="15"/>
      <c r="I989" s="15"/>
      <c r="J989" s="15"/>
      <c r="K989" s="15"/>
      <c r="L989" s="15"/>
      <c r="M989" s="15"/>
      <c r="N989" s="15"/>
    </row>
    <row r="990" spans="2:14" ht="18">
      <c r="B990" s="50"/>
      <c r="C990" s="15"/>
      <c r="D990" s="16"/>
      <c r="E990" s="17"/>
      <c r="F990" s="18"/>
      <c r="G990" s="19"/>
      <c r="H990" s="15"/>
      <c r="I990" s="15"/>
      <c r="J990" s="15"/>
      <c r="K990" s="15"/>
      <c r="L990" s="15"/>
      <c r="M990" s="15"/>
      <c r="N990" s="15"/>
    </row>
    <row r="991" spans="2:14" ht="18">
      <c r="B991" s="50"/>
      <c r="C991" s="15"/>
      <c r="D991" s="16"/>
      <c r="E991" s="17"/>
      <c r="F991" s="18"/>
      <c r="G991" s="19"/>
      <c r="H991" s="15"/>
      <c r="I991" s="15"/>
      <c r="J991" s="15"/>
      <c r="K991" s="15"/>
      <c r="L991" s="15"/>
      <c r="M991" s="15"/>
      <c r="N991" s="15"/>
    </row>
    <row r="992" spans="2:14" ht="18">
      <c r="B992" s="50"/>
      <c r="C992" s="15"/>
      <c r="D992" s="16"/>
      <c r="E992" s="17"/>
      <c r="F992" s="18"/>
      <c r="G992" s="19"/>
      <c r="H992" s="15"/>
      <c r="I992" s="15"/>
      <c r="J992" s="15"/>
      <c r="K992" s="15"/>
      <c r="L992" s="15"/>
      <c r="M992" s="15"/>
      <c r="N992" s="15"/>
    </row>
    <row r="993" spans="2:14" ht="18">
      <c r="B993" s="50"/>
      <c r="C993" s="15"/>
      <c r="D993" s="16"/>
      <c r="E993" s="17"/>
      <c r="F993" s="18"/>
      <c r="G993" s="19"/>
      <c r="H993" s="15"/>
      <c r="I993" s="15"/>
      <c r="J993" s="15"/>
      <c r="K993" s="15"/>
      <c r="L993" s="15"/>
      <c r="M993" s="15"/>
      <c r="N993" s="15"/>
    </row>
    <row r="994" spans="2:14" ht="18">
      <c r="B994" s="50"/>
      <c r="C994" s="15"/>
      <c r="D994" s="16"/>
      <c r="E994" s="17"/>
      <c r="F994" s="18"/>
      <c r="G994" s="19"/>
      <c r="H994" s="15"/>
      <c r="I994" s="15"/>
      <c r="J994" s="15"/>
      <c r="K994" s="15"/>
      <c r="L994" s="15"/>
      <c r="M994" s="15"/>
      <c r="N994" s="15"/>
    </row>
    <row r="995" spans="2:14" ht="18">
      <c r="B995" s="50"/>
      <c r="C995" s="15"/>
      <c r="D995" s="16"/>
      <c r="E995" s="17"/>
      <c r="F995" s="18"/>
      <c r="G995" s="19"/>
      <c r="H995" s="15"/>
      <c r="I995" s="15"/>
      <c r="J995" s="15"/>
      <c r="K995" s="15"/>
      <c r="L995" s="15"/>
      <c r="M995" s="15"/>
      <c r="N995" s="15"/>
    </row>
    <row r="996" spans="2:14" ht="18">
      <c r="B996" s="50"/>
      <c r="C996" s="15"/>
      <c r="D996" s="16"/>
      <c r="E996" s="17"/>
      <c r="F996" s="18"/>
      <c r="G996" s="19"/>
      <c r="H996" s="15"/>
      <c r="I996" s="15"/>
      <c r="J996" s="15"/>
      <c r="K996" s="15"/>
      <c r="L996" s="15"/>
      <c r="M996" s="15"/>
      <c r="N996" s="15"/>
    </row>
    <row r="997" spans="2:14" ht="18">
      <c r="B997" s="50"/>
      <c r="C997" s="15"/>
      <c r="D997" s="16"/>
      <c r="E997" s="17"/>
      <c r="F997" s="18"/>
      <c r="G997" s="19"/>
      <c r="H997" s="15"/>
      <c r="I997" s="15"/>
      <c r="J997" s="15"/>
      <c r="K997" s="15"/>
      <c r="L997" s="15"/>
      <c r="M997" s="15"/>
      <c r="N997" s="15"/>
    </row>
    <row r="998" spans="2:14" ht="18">
      <c r="B998" s="50"/>
      <c r="C998" s="15"/>
      <c r="D998" s="16"/>
      <c r="E998" s="17"/>
      <c r="F998" s="18"/>
      <c r="G998" s="19"/>
      <c r="H998" s="15"/>
      <c r="I998" s="15"/>
      <c r="J998" s="15"/>
      <c r="K998" s="15"/>
      <c r="L998" s="15"/>
      <c r="M998" s="15"/>
      <c r="N998" s="15"/>
    </row>
    <row r="999" spans="2:14" ht="18">
      <c r="B999" s="50"/>
      <c r="C999" s="15"/>
      <c r="D999" s="16"/>
      <c r="E999" s="17"/>
      <c r="F999" s="18"/>
      <c r="G999" s="19"/>
      <c r="H999" s="15"/>
      <c r="I999" s="15"/>
      <c r="J999" s="15"/>
      <c r="K999" s="15"/>
      <c r="L999" s="15"/>
      <c r="M999" s="15"/>
      <c r="N999" s="15"/>
    </row>
    <row r="1000" spans="2:14" ht="18">
      <c r="B1000" s="50"/>
      <c r="C1000" s="15"/>
      <c r="D1000" s="16"/>
      <c r="E1000" s="17"/>
      <c r="F1000" s="18"/>
      <c r="G1000" s="19"/>
      <c r="H1000" s="15"/>
      <c r="I1000" s="15"/>
      <c r="J1000" s="15"/>
      <c r="K1000" s="15"/>
      <c r="L1000" s="15"/>
      <c r="M1000" s="15"/>
      <c r="N1000" s="15"/>
    </row>
    <row r="1001" spans="2:14" ht="18">
      <c r="B1001" s="50"/>
      <c r="C1001" s="15"/>
      <c r="D1001" s="16"/>
      <c r="E1001" s="17"/>
      <c r="F1001" s="18"/>
      <c r="G1001" s="19"/>
      <c r="H1001" s="15"/>
      <c r="I1001" s="15"/>
      <c r="J1001" s="15"/>
      <c r="K1001" s="15"/>
      <c r="L1001" s="15"/>
      <c r="M1001" s="15"/>
      <c r="N1001" s="15"/>
    </row>
    <row r="1002" spans="2:14" ht="18">
      <c r="B1002" s="50"/>
      <c r="C1002" s="15"/>
      <c r="D1002" s="16"/>
      <c r="E1002" s="17"/>
      <c r="F1002" s="18"/>
      <c r="G1002" s="19"/>
      <c r="H1002" s="15"/>
      <c r="I1002" s="15"/>
      <c r="J1002" s="15"/>
      <c r="K1002" s="15"/>
      <c r="L1002" s="15"/>
      <c r="M1002" s="15"/>
      <c r="N1002" s="15"/>
    </row>
    <row r="1003" spans="2:14" ht="18">
      <c r="B1003" s="50"/>
      <c r="C1003" s="15"/>
      <c r="D1003" s="16"/>
      <c r="E1003" s="17"/>
      <c r="F1003" s="18"/>
      <c r="G1003" s="19"/>
      <c r="H1003" s="15"/>
      <c r="I1003" s="15"/>
      <c r="J1003" s="15"/>
      <c r="K1003" s="15"/>
      <c r="L1003" s="15"/>
      <c r="M1003" s="15"/>
      <c r="N1003" s="15"/>
    </row>
    <row r="1004" spans="2:14" ht="18">
      <c r="B1004" s="50"/>
      <c r="C1004" s="15"/>
      <c r="D1004" s="16"/>
      <c r="E1004" s="17"/>
      <c r="F1004" s="18"/>
      <c r="G1004" s="19"/>
      <c r="H1004" s="15"/>
      <c r="I1004" s="15"/>
      <c r="J1004" s="15"/>
      <c r="K1004" s="15"/>
      <c r="L1004" s="15"/>
      <c r="M1004" s="15"/>
      <c r="N1004" s="15"/>
    </row>
    <row r="1005" spans="2:14" ht="18">
      <c r="B1005" s="50"/>
      <c r="C1005" s="15"/>
      <c r="D1005" s="16"/>
      <c r="E1005" s="17"/>
      <c r="F1005" s="18"/>
      <c r="G1005" s="19"/>
      <c r="H1005" s="15"/>
      <c r="I1005" s="15"/>
      <c r="J1005" s="15"/>
      <c r="K1005" s="15"/>
      <c r="L1005" s="15"/>
      <c r="M1005" s="15"/>
      <c r="N1005" s="15"/>
    </row>
    <row r="1006" spans="2:14" ht="18">
      <c r="B1006" s="50"/>
      <c r="C1006" s="15"/>
      <c r="D1006" s="16"/>
      <c r="E1006" s="17"/>
      <c r="F1006" s="18"/>
      <c r="G1006" s="19"/>
      <c r="H1006" s="15"/>
      <c r="I1006" s="15"/>
      <c r="J1006" s="15"/>
      <c r="K1006" s="15"/>
      <c r="L1006" s="15"/>
      <c r="M1006" s="15"/>
      <c r="N1006" s="15"/>
    </row>
    <row r="1007" spans="2:14" ht="18">
      <c r="B1007" s="50"/>
      <c r="C1007" s="15"/>
      <c r="D1007" s="16"/>
      <c r="E1007" s="17"/>
      <c r="F1007" s="18"/>
      <c r="G1007" s="19"/>
      <c r="H1007" s="15"/>
      <c r="I1007" s="15"/>
      <c r="J1007" s="15"/>
      <c r="K1007" s="15"/>
      <c r="L1007" s="15"/>
      <c r="M1007" s="15"/>
      <c r="N1007" s="15"/>
    </row>
    <row r="1008" spans="2:14" ht="18">
      <c r="B1008" s="50"/>
      <c r="C1008" s="15"/>
      <c r="D1008" s="16"/>
      <c r="E1008" s="17"/>
      <c r="F1008" s="18"/>
      <c r="G1008" s="19"/>
      <c r="H1008" s="15"/>
      <c r="I1008" s="15"/>
      <c r="J1008" s="15"/>
      <c r="K1008" s="15"/>
      <c r="L1008" s="15"/>
      <c r="M1008" s="15"/>
      <c r="N1008" s="15"/>
    </row>
    <row r="1009" spans="2:14" ht="18">
      <c r="B1009" s="50"/>
      <c r="C1009" s="15"/>
      <c r="D1009" s="16"/>
      <c r="E1009" s="17"/>
      <c r="F1009" s="18"/>
      <c r="G1009" s="19"/>
      <c r="H1009" s="15"/>
      <c r="I1009" s="15"/>
      <c r="J1009" s="15"/>
      <c r="K1009" s="15"/>
      <c r="L1009" s="15"/>
      <c r="M1009" s="15"/>
      <c r="N1009" s="15"/>
    </row>
    <row r="1010" spans="2:14" ht="18">
      <c r="B1010" s="50"/>
      <c r="C1010" s="15"/>
      <c r="D1010" s="16"/>
      <c r="E1010" s="17"/>
      <c r="F1010" s="18"/>
      <c r="G1010" s="19"/>
      <c r="H1010" s="15"/>
      <c r="I1010" s="15"/>
      <c r="J1010" s="15"/>
      <c r="K1010" s="15"/>
      <c r="L1010" s="15"/>
      <c r="M1010" s="15"/>
      <c r="N1010" s="15"/>
    </row>
    <row r="1011" spans="2:14" ht="18">
      <c r="B1011" s="50"/>
      <c r="C1011" s="15"/>
      <c r="D1011" s="16"/>
      <c r="E1011" s="17"/>
      <c r="F1011" s="18"/>
      <c r="G1011" s="19"/>
      <c r="H1011" s="15"/>
      <c r="I1011" s="15"/>
      <c r="J1011" s="15"/>
      <c r="K1011" s="15"/>
      <c r="L1011" s="15"/>
      <c r="M1011" s="15"/>
      <c r="N1011" s="15"/>
    </row>
    <row r="1012" spans="2:14" ht="18">
      <c r="B1012" s="50"/>
      <c r="C1012" s="15"/>
      <c r="D1012" s="16"/>
      <c r="E1012" s="17"/>
      <c r="F1012" s="18"/>
      <c r="G1012" s="19"/>
      <c r="H1012" s="15"/>
      <c r="I1012" s="15"/>
      <c r="J1012" s="15"/>
      <c r="K1012" s="15"/>
      <c r="L1012" s="15"/>
      <c r="M1012" s="15"/>
      <c r="N1012" s="15"/>
    </row>
    <row r="1013" spans="2:14" ht="18">
      <c r="B1013" s="50"/>
      <c r="C1013" s="15"/>
      <c r="D1013" s="16"/>
      <c r="E1013" s="17"/>
      <c r="F1013" s="18"/>
      <c r="G1013" s="19"/>
      <c r="H1013" s="15"/>
      <c r="I1013" s="15"/>
      <c r="J1013" s="15"/>
      <c r="K1013" s="15"/>
      <c r="L1013" s="15"/>
      <c r="M1013" s="15"/>
      <c r="N1013" s="15"/>
    </row>
    <row r="1014" spans="2:14" ht="18">
      <c r="B1014" s="50"/>
      <c r="C1014" s="15"/>
      <c r="D1014" s="16"/>
      <c r="E1014" s="17"/>
      <c r="F1014" s="18"/>
      <c r="G1014" s="19"/>
      <c r="H1014" s="15"/>
      <c r="I1014" s="15"/>
      <c r="J1014" s="15"/>
      <c r="K1014" s="15"/>
      <c r="L1014" s="15"/>
      <c r="M1014" s="15"/>
      <c r="N1014" s="15"/>
    </row>
    <row r="1015" spans="2:14" ht="18">
      <c r="B1015" s="50"/>
      <c r="C1015" s="15"/>
      <c r="D1015" s="16"/>
      <c r="E1015" s="17"/>
      <c r="F1015" s="18"/>
      <c r="G1015" s="19"/>
      <c r="H1015" s="15"/>
      <c r="I1015" s="15"/>
      <c r="J1015" s="15"/>
      <c r="K1015" s="15"/>
      <c r="L1015" s="15"/>
      <c r="M1015" s="15"/>
      <c r="N1015" s="15"/>
    </row>
    <row r="1016" spans="2:14" ht="18">
      <c r="B1016" s="50"/>
      <c r="C1016" s="15"/>
      <c r="D1016" s="16"/>
      <c r="E1016" s="17"/>
      <c r="F1016" s="18"/>
      <c r="G1016" s="19"/>
      <c r="H1016" s="15"/>
      <c r="I1016" s="15"/>
      <c r="J1016" s="15"/>
      <c r="K1016" s="15"/>
      <c r="L1016" s="15"/>
      <c r="M1016" s="15"/>
      <c r="N1016" s="15"/>
    </row>
    <row r="1017" spans="2:14" ht="18">
      <c r="B1017" s="50"/>
      <c r="C1017" s="15"/>
      <c r="D1017" s="16"/>
      <c r="E1017" s="17"/>
      <c r="F1017" s="18"/>
      <c r="G1017" s="19"/>
      <c r="H1017" s="15"/>
      <c r="I1017" s="15"/>
      <c r="J1017" s="15"/>
      <c r="K1017" s="15"/>
      <c r="L1017" s="15"/>
      <c r="M1017" s="15"/>
      <c r="N1017" s="15"/>
    </row>
    <row r="1018" spans="2:14" ht="18">
      <c r="B1018" s="50"/>
      <c r="C1018" s="15"/>
      <c r="D1018" s="16"/>
      <c r="E1018" s="17"/>
      <c r="F1018" s="18"/>
      <c r="G1018" s="19"/>
      <c r="H1018" s="15"/>
      <c r="I1018" s="15"/>
      <c r="J1018" s="15"/>
      <c r="K1018" s="15"/>
      <c r="L1018" s="15"/>
      <c r="M1018" s="15"/>
      <c r="N1018" s="15"/>
    </row>
    <row r="1019" spans="2:14" ht="18">
      <c r="B1019" s="50"/>
      <c r="C1019" s="15"/>
      <c r="D1019" s="16"/>
      <c r="E1019" s="17"/>
      <c r="F1019" s="18"/>
      <c r="G1019" s="19"/>
      <c r="H1019" s="15"/>
      <c r="I1019" s="15"/>
      <c r="J1019" s="15"/>
      <c r="K1019" s="15"/>
      <c r="L1019" s="15"/>
      <c r="M1019" s="15"/>
      <c r="N1019" s="15"/>
    </row>
    <row r="1020" spans="2:14" ht="18">
      <c r="B1020" s="50"/>
      <c r="C1020" s="15"/>
      <c r="D1020" s="16"/>
      <c r="E1020" s="17"/>
      <c r="F1020" s="18"/>
      <c r="G1020" s="19"/>
      <c r="H1020" s="15"/>
      <c r="I1020" s="15"/>
      <c r="J1020" s="15"/>
      <c r="K1020" s="15"/>
      <c r="L1020" s="15"/>
      <c r="M1020" s="15"/>
      <c r="N1020" s="15"/>
    </row>
    <row r="1021" spans="2:14" ht="18">
      <c r="B1021" s="50"/>
      <c r="C1021" s="15"/>
      <c r="D1021" s="16"/>
      <c r="E1021" s="17"/>
      <c r="F1021" s="18"/>
      <c r="G1021" s="19"/>
      <c r="H1021" s="15"/>
      <c r="I1021" s="15"/>
      <c r="J1021" s="15"/>
      <c r="K1021" s="15"/>
      <c r="L1021" s="15"/>
      <c r="M1021" s="15"/>
      <c r="N1021" s="15"/>
    </row>
    <row r="1022" spans="2:14" ht="18">
      <c r="B1022" s="50"/>
      <c r="C1022" s="15"/>
      <c r="D1022" s="16"/>
      <c r="E1022" s="17"/>
      <c r="F1022" s="18"/>
      <c r="G1022" s="19"/>
      <c r="H1022" s="15"/>
      <c r="I1022" s="15"/>
      <c r="J1022" s="15"/>
      <c r="K1022" s="15"/>
      <c r="L1022" s="15"/>
      <c r="M1022" s="15"/>
      <c r="N1022" s="15"/>
    </row>
    <row r="1023" spans="2:14" ht="18">
      <c r="B1023" s="50"/>
      <c r="C1023" s="15"/>
      <c r="D1023" s="16"/>
      <c r="E1023" s="17"/>
      <c r="F1023" s="18"/>
      <c r="G1023" s="19"/>
      <c r="H1023" s="15"/>
      <c r="I1023" s="15"/>
      <c r="J1023" s="15"/>
      <c r="K1023" s="15"/>
      <c r="L1023" s="15"/>
      <c r="M1023" s="15"/>
      <c r="N1023" s="15"/>
    </row>
    <row r="1024" spans="2:14" ht="18">
      <c r="B1024" s="50"/>
      <c r="C1024" s="15"/>
      <c r="D1024" s="16"/>
      <c r="E1024" s="17"/>
      <c r="F1024" s="18"/>
      <c r="G1024" s="19"/>
      <c r="H1024" s="15"/>
      <c r="I1024" s="15"/>
      <c r="J1024" s="15"/>
      <c r="K1024" s="15"/>
      <c r="L1024" s="15"/>
      <c r="M1024" s="15"/>
      <c r="N1024" s="15"/>
    </row>
    <row r="1025" spans="2:14" ht="18">
      <c r="B1025" s="50"/>
      <c r="C1025" s="15"/>
      <c r="D1025" s="16"/>
      <c r="E1025" s="17"/>
      <c r="F1025" s="18"/>
      <c r="G1025" s="19"/>
      <c r="H1025" s="15"/>
      <c r="I1025" s="15"/>
      <c r="J1025" s="15"/>
      <c r="K1025" s="15"/>
      <c r="L1025" s="15"/>
      <c r="M1025" s="15"/>
      <c r="N1025" s="15"/>
    </row>
    <row r="1026" spans="2:14" ht="18">
      <c r="B1026" s="50"/>
      <c r="C1026" s="15"/>
      <c r="D1026" s="16"/>
      <c r="E1026" s="17"/>
      <c r="F1026" s="18"/>
      <c r="G1026" s="19"/>
      <c r="H1026" s="15"/>
      <c r="I1026" s="15"/>
      <c r="J1026" s="15"/>
      <c r="K1026" s="15"/>
      <c r="L1026" s="15"/>
      <c r="M1026" s="15"/>
      <c r="N1026" s="15"/>
    </row>
    <row r="1027" spans="2:14" ht="18">
      <c r="B1027" s="50"/>
      <c r="C1027" s="15"/>
      <c r="D1027" s="16"/>
      <c r="E1027" s="17"/>
      <c r="F1027" s="18"/>
      <c r="G1027" s="19"/>
      <c r="H1027" s="15"/>
      <c r="I1027" s="15"/>
      <c r="J1027" s="15"/>
      <c r="K1027" s="15"/>
      <c r="L1027" s="15"/>
      <c r="M1027" s="15"/>
      <c r="N1027" s="15"/>
    </row>
    <row r="1028" spans="2:14" ht="18">
      <c r="B1028" s="50"/>
      <c r="C1028" s="15"/>
      <c r="D1028" s="16"/>
      <c r="E1028" s="17"/>
      <c r="F1028" s="18"/>
      <c r="G1028" s="19"/>
      <c r="H1028" s="15"/>
      <c r="I1028" s="15"/>
      <c r="J1028" s="15"/>
      <c r="K1028" s="15"/>
      <c r="L1028" s="15"/>
      <c r="M1028" s="15"/>
      <c r="N1028" s="15"/>
    </row>
    <row r="1029" spans="2:14" ht="18">
      <c r="B1029" s="50"/>
      <c r="C1029" s="15"/>
      <c r="D1029" s="16"/>
      <c r="E1029" s="17"/>
      <c r="F1029" s="18"/>
      <c r="G1029" s="19"/>
      <c r="H1029" s="15"/>
      <c r="I1029" s="15"/>
      <c r="J1029" s="15"/>
      <c r="K1029" s="15"/>
      <c r="L1029" s="15"/>
      <c r="M1029" s="15"/>
      <c r="N1029" s="15"/>
    </row>
    <row r="1030" spans="2:14" ht="18">
      <c r="B1030" s="50"/>
      <c r="C1030" s="15"/>
      <c r="D1030" s="16"/>
      <c r="E1030" s="17"/>
      <c r="F1030" s="18"/>
      <c r="G1030" s="19"/>
      <c r="H1030" s="15"/>
      <c r="I1030" s="15"/>
      <c r="J1030" s="15"/>
      <c r="K1030" s="15"/>
      <c r="L1030" s="15"/>
      <c r="M1030" s="15"/>
      <c r="N1030" s="15"/>
    </row>
    <row r="1031" spans="2:14" ht="18">
      <c r="B1031" s="50"/>
      <c r="C1031" s="15"/>
      <c r="D1031" s="16"/>
      <c r="E1031" s="17"/>
      <c r="F1031" s="18"/>
      <c r="G1031" s="19"/>
      <c r="H1031" s="15"/>
      <c r="I1031" s="15"/>
      <c r="J1031" s="15"/>
      <c r="K1031" s="15"/>
      <c r="L1031" s="15"/>
      <c r="M1031" s="15"/>
      <c r="N1031" s="15"/>
    </row>
    <row r="1032" spans="2:14" ht="18">
      <c r="B1032" s="50"/>
      <c r="C1032" s="15"/>
      <c r="D1032" s="16"/>
      <c r="E1032" s="17"/>
      <c r="F1032" s="18"/>
      <c r="G1032" s="19"/>
      <c r="H1032" s="15"/>
      <c r="I1032" s="15"/>
      <c r="J1032" s="15"/>
      <c r="K1032" s="15"/>
      <c r="L1032" s="15"/>
      <c r="M1032" s="15"/>
      <c r="N1032" s="15"/>
    </row>
    <row r="1033" spans="2:14" ht="18">
      <c r="B1033" s="50"/>
      <c r="C1033" s="15"/>
      <c r="D1033" s="16"/>
      <c r="E1033" s="17"/>
      <c r="F1033" s="18"/>
      <c r="G1033" s="19"/>
      <c r="H1033" s="15"/>
      <c r="I1033" s="15"/>
      <c r="J1033" s="15"/>
      <c r="K1033" s="15"/>
      <c r="L1033" s="15"/>
      <c r="M1033" s="15"/>
      <c r="N1033" s="15"/>
    </row>
    <row r="1034" spans="2:14" ht="18">
      <c r="B1034" s="50"/>
      <c r="C1034" s="15"/>
      <c r="D1034" s="16"/>
      <c r="E1034" s="17"/>
      <c r="F1034" s="18"/>
      <c r="G1034" s="19"/>
      <c r="H1034" s="15"/>
      <c r="I1034" s="15"/>
      <c r="J1034" s="15"/>
      <c r="K1034" s="15"/>
      <c r="L1034" s="15"/>
      <c r="M1034" s="15"/>
      <c r="N1034" s="15"/>
    </row>
    <row r="1035" spans="2:14" ht="18">
      <c r="B1035" s="50"/>
      <c r="C1035" s="15"/>
      <c r="D1035" s="16"/>
      <c r="E1035" s="17"/>
      <c r="F1035" s="18"/>
      <c r="G1035" s="19"/>
      <c r="H1035" s="15"/>
      <c r="I1035" s="15"/>
      <c r="J1035" s="15"/>
      <c r="K1035" s="15"/>
      <c r="L1035" s="15"/>
      <c r="M1035" s="15"/>
      <c r="N1035" s="15"/>
    </row>
    <row r="1036" spans="2:14" ht="18">
      <c r="B1036" s="50"/>
      <c r="C1036" s="15"/>
      <c r="D1036" s="16"/>
      <c r="E1036" s="17"/>
      <c r="F1036" s="18"/>
      <c r="G1036" s="19"/>
      <c r="H1036" s="15"/>
      <c r="I1036" s="15"/>
      <c r="J1036" s="15"/>
      <c r="K1036" s="15"/>
      <c r="L1036" s="15"/>
      <c r="M1036" s="15"/>
      <c r="N1036" s="15"/>
    </row>
    <row r="1037" spans="2:14" ht="18">
      <c r="B1037" s="50"/>
      <c r="C1037" s="15"/>
      <c r="D1037" s="16"/>
      <c r="E1037" s="17"/>
      <c r="F1037" s="18"/>
      <c r="G1037" s="19"/>
      <c r="H1037" s="15"/>
      <c r="I1037" s="15"/>
      <c r="J1037" s="15"/>
      <c r="K1037" s="15"/>
      <c r="L1037" s="15"/>
      <c r="M1037" s="15"/>
      <c r="N1037" s="15"/>
    </row>
    <row r="1038" spans="2:14" ht="18">
      <c r="B1038" s="50"/>
      <c r="C1038" s="15"/>
      <c r="D1038" s="16"/>
      <c r="E1038" s="17"/>
      <c r="F1038" s="18"/>
      <c r="G1038" s="19"/>
      <c r="H1038" s="15"/>
      <c r="I1038" s="15"/>
      <c r="J1038" s="15"/>
      <c r="K1038" s="15"/>
      <c r="L1038" s="15"/>
      <c r="M1038" s="15"/>
      <c r="N1038" s="15"/>
    </row>
    <row r="1039" spans="2:14" ht="18">
      <c r="B1039" s="50"/>
      <c r="C1039" s="15"/>
      <c r="D1039" s="16"/>
      <c r="E1039" s="17"/>
      <c r="F1039" s="18"/>
      <c r="G1039" s="19"/>
      <c r="H1039" s="15"/>
      <c r="I1039" s="15"/>
      <c r="J1039" s="15"/>
      <c r="K1039" s="15"/>
      <c r="L1039" s="15"/>
      <c r="M1039" s="15"/>
      <c r="N1039" s="15"/>
    </row>
    <row r="1040" spans="2:14" ht="18">
      <c r="B1040" s="50"/>
      <c r="C1040" s="15"/>
      <c r="D1040" s="16"/>
      <c r="E1040" s="17"/>
      <c r="F1040" s="18"/>
      <c r="G1040" s="19"/>
      <c r="H1040" s="15"/>
      <c r="I1040" s="15"/>
      <c r="J1040" s="15"/>
      <c r="K1040" s="15"/>
      <c r="L1040" s="15"/>
      <c r="M1040" s="15"/>
      <c r="N1040" s="15"/>
    </row>
    <row r="1041" spans="2:14" ht="18">
      <c r="B1041" s="50"/>
      <c r="C1041" s="15"/>
      <c r="D1041" s="16"/>
      <c r="E1041" s="17"/>
      <c r="F1041" s="18"/>
      <c r="G1041" s="19"/>
      <c r="H1041" s="15"/>
      <c r="I1041" s="15"/>
      <c r="J1041" s="15"/>
      <c r="K1041" s="15"/>
      <c r="L1041" s="15"/>
      <c r="M1041" s="15"/>
      <c r="N1041" s="15"/>
    </row>
    <row r="1042" spans="2:14" ht="18">
      <c r="B1042" s="50"/>
      <c r="C1042" s="15"/>
      <c r="D1042" s="16"/>
      <c r="E1042" s="17"/>
      <c r="F1042" s="18"/>
      <c r="G1042" s="19"/>
      <c r="H1042" s="15"/>
      <c r="I1042" s="15"/>
      <c r="J1042" s="15"/>
      <c r="K1042" s="15"/>
      <c r="L1042" s="15"/>
      <c r="M1042" s="15"/>
      <c r="N1042" s="15"/>
    </row>
    <row r="1043" spans="2:14" ht="18">
      <c r="B1043" s="50"/>
      <c r="C1043" s="15"/>
      <c r="D1043" s="16"/>
      <c r="E1043" s="17"/>
      <c r="F1043" s="18"/>
      <c r="G1043" s="19"/>
      <c r="H1043" s="15"/>
      <c r="I1043" s="15"/>
      <c r="J1043" s="15"/>
      <c r="K1043" s="15"/>
      <c r="L1043" s="15"/>
      <c r="M1043" s="15"/>
      <c r="N1043" s="15"/>
    </row>
    <row r="1044" spans="2:14" ht="18">
      <c r="B1044" s="50"/>
      <c r="C1044" s="15"/>
      <c r="D1044" s="16"/>
      <c r="E1044" s="17"/>
      <c r="F1044" s="18"/>
      <c r="G1044" s="19"/>
      <c r="H1044" s="15"/>
      <c r="I1044" s="15"/>
      <c r="J1044" s="15"/>
      <c r="K1044" s="15"/>
      <c r="L1044" s="15"/>
      <c r="M1044" s="15"/>
      <c r="N1044" s="15"/>
    </row>
    <row r="1045" spans="2:14" ht="18">
      <c r="B1045" s="50"/>
      <c r="C1045" s="15"/>
      <c r="D1045" s="16"/>
      <c r="E1045" s="17"/>
      <c r="F1045" s="18"/>
      <c r="G1045" s="19"/>
      <c r="H1045" s="15"/>
      <c r="I1045" s="15"/>
      <c r="J1045" s="15"/>
      <c r="K1045" s="15"/>
      <c r="L1045" s="15"/>
      <c r="M1045" s="15"/>
      <c r="N1045" s="15"/>
    </row>
    <row r="1046" spans="2:14" ht="18">
      <c r="B1046" s="50"/>
      <c r="C1046" s="15"/>
      <c r="D1046" s="16"/>
      <c r="E1046" s="17"/>
      <c r="F1046" s="18"/>
      <c r="G1046" s="19"/>
      <c r="H1046" s="15"/>
      <c r="I1046" s="15"/>
      <c r="J1046" s="15"/>
      <c r="K1046" s="15"/>
      <c r="L1046" s="15"/>
      <c r="M1046" s="15"/>
      <c r="N1046" s="15"/>
    </row>
    <row r="1047" spans="2:14" ht="18">
      <c r="B1047" s="50"/>
      <c r="C1047" s="15"/>
      <c r="D1047" s="16"/>
      <c r="E1047" s="17"/>
      <c r="F1047" s="18"/>
      <c r="G1047" s="19"/>
      <c r="H1047" s="15"/>
      <c r="I1047" s="15"/>
      <c r="J1047" s="15"/>
      <c r="K1047" s="15"/>
      <c r="L1047" s="15"/>
      <c r="M1047" s="15"/>
      <c r="N1047" s="15"/>
    </row>
    <row r="1048" spans="2:14" ht="18">
      <c r="B1048" s="50"/>
      <c r="C1048" s="15"/>
      <c r="D1048" s="16"/>
      <c r="E1048" s="17"/>
      <c r="F1048" s="18"/>
      <c r="G1048" s="19"/>
      <c r="H1048" s="15"/>
      <c r="I1048" s="15"/>
      <c r="J1048" s="15"/>
      <c r="K1048" s="15"/>
      <c r="L1048" s="15"/>
      <c r="M1048" s="15"/>
      <c r="N1048" s="15"/>
    </row>
    <row r="1049" spans="2:14" ht="18">
      <c r="B1049" s="50"/>
      <c r="C1049" s="15"/>
      <c r="D1049" s="16"/>
      <c r="E1049" s="17"/>
      <c r="F1049" s="18"/>
      <c r="G1049" s="19"/>
      <c r="H1049" s="15"/>
      <c r="I1049" s="15"/>
      <c r="J1049" s="15"/>
      <c r="K1049" s="15"/>
      <c r="L1049" s="15"/>
      <c r="M1049" s="15"/>
      <c r="N1049" s="15"/>
    </row>
    <row r="1050" spans="2:14" ht="18">
      <c r="B1050" s="50"/>
      <c r="C1050" s="15"/>
      <c r="D1050" s="16"/>
      <c r="E1050" s="17"/>
      <c r="F1050" s="18"/>
      <c r="G1050" s="19"/>
      <c r="H1050" s="15"/>
      <c r="I1050" s="15"/>
      <c r="J1050" s="15"/>
      <c r="K1050" s="15"/>
      <c r="L1050" s="15"/>
      <c r="M1050" s="15"/>
      <c r="N1050" s="15"/>
    </row>
    <row r="1051" spans="2:14" ht="18">
      <c r="B1051" s="50"/>
      <c r="C1051" s="15"/>
      <c r="D1051" s="16"/>
      <c r="E1051" s="17"/>
      <c r="F1051" s="18"/>
      <c r="G1051" s="19"/>
      <c r="H1051" s="15"/>
      <c r="I1051" s="15"/>
      <c r="J1051" s="15"/>
      <c r="K1051" s="15"/>
      <c r="L1051" s="15"/>
      <c r="M1051" s="15"/>
      <c r="N1051" s="15"/>
    </row>
    <row r="1052" spans="2:14" ht="18">
      <c r="B1052" s="50"/>
      <c r="C1052" s="15"/>
      <c r="D1052" s="16"/>
      <c r="E1052" s="17"/>
      <c r="F1052" s="18"/>
      <c r="G1052" s="19"/>
      <c r="H1052" s="15"/>
      <c r="I1052" s="15"/>
      <c r="J1052" s="15"/>
      <c r="K1052" s="15"/>
      <c r="L1052" s="15"/>
      <c r="M1052" s="15"/>
      <c r="N1052" s="15"/>
    </row>
    <row r="1053" spans="2:14" ht="18">
      <c r="B1053" s="50"/>
      <c r="C1053" s="15"/>
      <c r="D1053" s="16"/>
      <c r="E1053" s="17"/>
      <c r="F1053" s="18"/>
      <c r="G1053" s="19"/>
      <c r="H1053" s="15"/>
      <c r="I1053" s="15"/>
      <c r="J1053" s="15"/>
      <c r="K1053" s="15"/>
      <c r="L1053" s="15"/>
      <c r="M1053" s="15"/>
      <c r="N1053" s="15"/>
    </row>
    <row r="1054" spans="2:14" ht="18">
      <c r="B1054" s="50"/>
      <c r="C1054" s="15"/>
      <c r="D1054" s="16"/>
      <c r="E1054" s="17"/>
      <c r="F1054" s="18"/>
      <c r="G1054" s="19"/>
      <c r="H1054" s="15"/>
      <c r="I1054" s="15"/>
      <c r="J1054" s="15"/>
      <c r="K1054" s="15"/>
      <c r="L1054" s="15"/>
      <c r="M1054" s="15"/>
      <c r="N1054" s="15"/>
    </row>
    <row r="1055" spans="2:14" ht="18">
      <c r="B1055" s="50"/>
      <c r="C1055" s="15"/>
      <c r="D1055" s="16"/>
      <c r="E1055" s="17"/>
      <c r="F1055" s="18"/>
      <c r="G1055" s="19"/>
      <c r="H1055" s="15"/>
      <c r="I1055" s="15"/>
      <c r="J1055" s="15"/>
      <c r="K1055" s="15"/>
      <c r="L1055" s="15"/>
      <c r="M1055" s="15"/>
      <c r="N1055" s="15"/>
    </row>
    <row r="1056" spans="2:14" ht="18">
      <c r="B1056" s="50"/>
      <c r="C1056" s="15"/>
      <c r="D1056" s="16"/>
      <c r="E1056" s="17"/>
      <c r="F1056" s="18"/>
      <c r="G1056" s="19"/>
      <c r="H1056" s="15"/>
      <c r="I1056" s="15"/>
      <c r="J1056" s="15"/>
      <c r="K1056" s="15"/>
      <c r="L1056" s="15"/>
      <c r="M1056" s="15"/>
      <c r="N1056" s="15"/>
    </row>
    <row r="1057" spans="2:14" ht="18">
      <c r="B1057" s="50"/>
      <c r="C1057" s="15"/>
      <c r="D1057" s="16"/>
      <c r="E1057" s="17"/>
      <c r="F1057" s="18"/>
      <c r="G1057" s="19"/>
      <c r="H1057" s="15"/>
      <c r="I1057" s="15"/>
      <c r="J1057" s="15"/>
      <c r="K1057" s="15"/>
      <c r="L1057" s="15"/>
      <c r="M1057" s="15"/>
      <c r="N1057" s="15"/>
    </row>
    <row r="1058" spans="2:14" ht="18">
      <c r="B1058" s="50"/>
      <c r="C1058" s="15"/>
      <c r="D1058" s="16"/>
      <c r="E1058" s="17"/>
      <c r="F1058" s="18"/>
      <c r="G1058" s="19"/>
      <c r="H1058" s="15"/>
      <c r="I1058" s="15"/>
      <c r="J1058" s="15"/>
      <c r="K1058" s="15"/>
      <c r="L1058" s="15"/>
      <c r="M1058" s="15"/>
      <c r="N1058" s="15"/>
    </row>
    <row r="1059" spans="2:14" ht="18">
      <c r="B1059" s="50"/>
      <c r="C1059" s="15"/>
      <c r="D1059" s="16"/>
      <c r="E1059" s="17"/>
      <c r="F1059" s="18"/>
      <c r="G1059" s="19"/>
      <c r="H1059" s="15"/>
      <c r="I1059" s="15"/>
      <c r="J1059" s="15"/>
      <c r="K1059" s="15"/>
      <c r="L1059" s="15"/>
      <c r="M1059" s="15"/>
      <c r="N1059" s="15"/>
    </row>
    <row r="1060" spans="2:14" ht="18">
      <c r="B1060" s="50"/>
      <c r="C1060" s="15"/>
      <c r="D1060" s="16"/>
      <c r="E1060" s="17"/>
      <c r="F1060" s="18"/>
      <c r="G1060" s="19"/>
      <c r="H1060" s="15"/>
      <c r="I1060" s="15"/>
      <c r="J1060" s="15"/>
      <c r="K1060" s="15"/>
      <c r="L1060" s="15"/>
      <c r="M1060" s="15"/>
      <c r="N1060" s="15"/>
    </row>
    <row r="1061" spans="2:14" ht="18">
      <c r="B1061" s="50"/>
      <c r="C1061" s="15"/>
      <c r="D1061" s="16"/>
      <c r="E1061" s="17"/>
      <c r="F1061" s="18"/>
      <c r="G1061" s="19"/>
      <c r="H1061" s="15"/>
      <c r="I1061" s="15"/>
      <c r="J1061" s="15"/>
      <c r="K1061" s="15"/>
      <c r="L1061" s="15"/>
      <c r="M1061" s="15"/>
      <c r="N1061" s="15"/>
    </row>
    <row r="1062" spans="2:14" ht="18">
      <c r="B1062" s="50"/>
      <c r="C1062" s="15"/>
      <c r="D1062" s="16"/>
      <c r="E1062" s="17"/>
      <c r="F1062" s="18"/>
      <c r="G1062" s="19"/>
      <c r="H1062" s="15"/>
      <c r="I1062" s="15"/>
      <c r="J1062" s="15"/>
      <c r="K1062" s="15"/>
      <c r="L1062" s="15"/>
      <c r="M1062" s="15"/>
      <c r="N1062" s="15"/>
    </row>
    <row r="1063" spans="2:14" ht="18">
      <c r="B1063" s="50"/>
      <c r="C1063" s="15"/>
      <c r="D1063" s="16"/>
      <c r="E1063" s="17"/>
      <c r="F1063" s="18"/>
      <c r="G1063" s="19"/>
      <c r="H1063" s="15"/>
      <c r="I1063" s="15"/>
      <c r="J1063" s="15"/>
      <c r="K1063" s="15"/>
      <c r="L1063" s="15"/>
      <c r="M1063" s="15"/>
      <c r="N1063" s="15"/>
    </row>
    <row r="1064" spans="2:14" ht="18">
      <c r="B1064" s="50"/>
      <c r="C1064" s="15"/>
      <c r="D1064" s="16"/>
      <c r="E1064" s="17"/>
      <c r="F1064" s="18"/>
      <c r="G1064" s="19"/>
      <c r="H1064" s="15"/>
      <c r="I1064" s="15"/>
      <c r="J1064" s="15"/>
      <c r="K1064" s="15"/>
      <c r="L1064" s="15"/>
      <c r="M1064" s="15"/>
      <c r="N1064" s="15"/>
    </row>
    <row r="1065" spans="2:14" ht="18">
      <c r="B1065" s="50"/>
      <c r="C1065" s="15"/>
      <c r="D1065" s="16"/>
      <c r="E1065" s="17"/>
      <c r="F1065" s="18"/>
      <c r="G1065" s="19"/>
      <c r="H1065" s="15"/>
      <c r="I1065" s="15"/>
      <c r="J1065" s="15"/>
      <c r="K1065" s="15"/>
      <c r="L1065" s="15"/>
      <c r="M1065" s="15"/>
      <c r="N1065" s="15"/>
    </row>
    <row r="1066" spans="2:14" ht="18">
      <c r="B1066" s="50"/>
      <c r="C1066" s="15"/>
      <c r="D1066" s="16"/>
      <c r="E1066" s="17"/>
      <c r="F1066" s="18"/>
      <c r="G1066" s="19"/>
      <c r="H1066" s="15"/>
      <c r="I1066" s="15"/>
      <c r="J1066" s="15"/>
      <c r="K1066" s="15"/>
      <c r="L1066" s="15"/>
      <c r="M1066" s="15"/>
      <c r="N1066" s="15"/>
    </row>
    <row r="1067" spans="2:14" ht="18">
      <c r="B1067" s="50"/>
      <c r="C1067" s="15"/>
      <c r="D1067" s="16"/>
      <c r="E1067" s="17"/>
      <c r="F1067" s="18"/>
      <c r="G1067" s="19"/>
      <c r="H1067" s="15"/>
      <c r="I1067" s="15"/>
      <c r="J1067" s="15"/>
      <c r="K1067" s="15"/>
      <c r="L1067" s="15"/>
      <c r="M1067" s="15"/>
      <c r="N1067" s="15"/>
    </row>
    <row r="1068" spans="2:14" ht="18">
      <c r="B1068" s="50"/>
      <c r="C1068" s="15"/>
      <c r="D1068" s="16"/>
      <c r="E1068" s="17"/>
      <c r="F1068" s="18"/>
      <c r="G1068" s="19"/>
      <c r="H1068" s="15"/>
      <c r="I1068" s="15"/>
      <c r="J1068" s="15"/>
      <c r="K1068" s="15"/>
      <c r="L1068" s="15"/>
      <c r="M1068" s="15"/>
      <c r="N1068" s="15"/>
    </row>
    <row r="1069" spans="2:14" ht="18">
      <c r="B1069" s="50"/>
      <c r="C1069" s="15"/>
      <c r="D1069" s="16"/>
      <c r="E1069" s="17"/>
      <c r="F1069" s="18"/>
      <c r="G1069" s="19"/>
      <c r="H1069" s="15"/>
      <c r="I1069" s="15"/>
      <c r="J1069" s="15"/>
      <c r="K1069" s="15"/>
      <c r="L1069" s="15"/>
      <c r="M1069" s="15"/>
      <c r="N1069" s="15"/>
    </row>
    <row r="1070" spans="2:14" ht="18">
      <c r="B1070" s="50"/>
      <c r="C1070" s="15"/>
      <c r="D1070" s="16"/>
      <c r="E1070" s="17"/>
      <c r="F1070" s="18"/>
      <c r="G1070" s="19"/>
      <c r="H1070" s="15"/>
      <c r="I1070" s="15"/>
      <c r="J1070" s="15"/>
      <c r="K1070" s="15"/>
      <c r="L1070" s="15"/>
      <c r="M1070" s="15"/>
      <c r="N1070" s="15"/>
    </row>
    <row r="1071" spans="2:14" ht="18">
      <c r="B1071" s="50"/>
      <c r="C1071" s="15"/>
      <c r="D1071" s="16"/>
      <c r="E1071" s="17"/>
      <c r="F1071" s="18"/>
      <c r="G1071" s="19"/>
      <c r="H1071" s="15"/>
      <c r="I1071" s="15"/>
      <c r="J1071" s="15"/>
      <c r="K1071" s="15"/>
      <c r="L1071" s="15"/>
      <c r="M1071" s="15"/>
      <c r="N1071" s="15"/>
    </row>
    <row r="1072" spans="2:14" ht="18">
      <c r="B1072" s="50"/>
      <c r="C1072" s="15"/>
      <c r="D1072" s="16"/>
      <c r="E1072" s="17"/>
      <c r="F1072" s="18"/>
      <c r="G1072" s="19"/>
      <c r="H1072" s="15"/>
      <c r="I1072" s="15"/>
      <c r="J1072" s="15"/>
      <c r="K1072" s="15"/>
      <c r="L1072" s="15"/>
      <c r="M1072" s="15"/>
      <c r="N1072" s="15"/>
    </row>
    <row r="1073" spans="2:14" ht="18">
      <c r="B1073" s="50"/>
      <c r="C1073" s="15"/>
      <c r="D1073" s="16"/>
      <c r="E1073" s="17"/>
      <c r="F1073" s="18"/>
      <c r="G1073" s="19"/>
      <c r="H1073" s="15"/>
      <c r="I1073" s="15"/>
      <c r="J1073" s="15"/>
      <c r="K1073" s="15"/>
      <c r="L1073" s="15"/>
      <c r="M1073" s="15"/>
      <c r="N1073" s="15"/>
    </row>
    <row r="1074" spans="2:14" ht="18">
      <c r="B1074" s="50"/>
      <c r="C1074" s="15"/>
      <c r="D1074" s="16"/>
      <c r="E1074" s="17"/>
      <c r="F1074" s="18"/>
      <c r="G1074" s="19"/>
      <c r="H1074" s="15"/>
      <c r="I1074" s="15"/>
      <c r="J1074" s="15"/>
      <c r="K1074" s="15"/>
      <c r="L1074" s="15"/>
      <c r="M1074" s="15"/>
      <c r="N1074" s="15"/>
    </row>
    <row r="1075" spans="2:14" ht="18">
      <c r="B1075" s="50"/>
      <c r="C1075" s="15"/>
      <c r="D1075" s="16"/>
      <c r="E1075" s="17"/>
      <c r="F1075" s="18"/>
      <c r="G1075" s="19"/>
      <c r="H1075" s="15"/>
      <c r="I1075" s="15"/>
      <c r="J1075" s="15"/>
      <c r="K1075" s="15"/>
      <c r="L1075" s="15"/>
      <c r="M1075" s="15"/>
      <c r="N1075" s="15"/>
    </row>
    <row r="1076" spans="2:14" ht="18">
      <c r="B1076" s="50"/>
      <c r="C1076" s="15"/>
      <c r="D1076" s="16"/>
      <c r="E1076" s="17"/>
      <c r="F1076" s="18"/>
      <c r="G1076" s="19"/>
      <c r="H1076" s="15"/>
      <c r="I1076" s="15"/>
      <c r="J1076" s="15"/>
      <c r="K1076" s="15"/>
      <c r="L1076" s="15"/>
      <c r="M1076" s="15"/>
      <c r="N1076" s="15"/>
    </row>
    <row r="1077" spans="2:14" ht="18">
      <c r="B1077" s="50"/>
      <c r="C1077" s="15"/>
      <c r="D1077" s="16"/>
      <c r="E1077" s="17"/>
      <c r="F1077" s="18"/>
      <c r="G1077" s="19"/>
      <c r="H1077" s="15"/>
      <c r="I1077" s="15"/>
      <c r="J1077" s="15"/>
      <c r="K1077" s="15"/>
      <c r="L1077" s="15"/>
      <c r="M1077" s="15"/>
      <c r="N1077" s="15"/>
    </row>
    <row r="1078" spans="2:14" ht="18">
      <c r="B1078" s="50"/>
      <c r="C1078" s="15"/>
      <c r="D1078" s="16"/>
      <c r="E1078" s="17"/>
      <c r="F1078" s="18"/>
      <c r="G1078" s="19"/>
      <c r="H1078" s="15"/>
      <c r="I1078" s="15"/>
      <c r="J1078" s="15"/>
      <c r="K1078" s="15"/>
      <c r="L1078" s="15"/>
      <c r="M1078" s="15"/>
      <c r="N1078" s="15"/>
    </row>
    <row r="1079" spans="2:14" ht="18">
      <c r="B1079" s="50"/>
      <c r="C1079" s="15"/>
      <c r="D1079" s="16"/>
      <c r="E1079" s="17"/>
      <c r="F1079" s="18"/>
      <c r="G1079" s="19"/>
      <c r="H1079" s="15"/>
      <c r="I1079" s="15"/>
      <c r="J1079" s="15"/>
      <c r="K1079" s="15"/>
      <c r="L1079" s="15"/>
      <c r="M1079" s="15"/>
      <c r="N1079" s="15"/>
    </row>
    <row r="1080" spans="2:14" ht="18">
      <c r="B1080" s="50"/>
      <c r="C1080" s="15"/>
      <c r="D1080" s="16"/>
      <c r="E1080" s="17"/>
      <c r="F1080" s="18"/>
      <c r="G1080" s="19"/>
      <c r="H1080" s="15"/>
      <c r="I1080" s="15"/>
      <c r="J1080" s="15"/>
      <c r="K1080" s="15"/>
      <c r="L1080" s="15"/>
      <c r="M1080" s="15"/>
      <c r="N1080" s="15"/>
    </row>
    <row r="1081" spans="2:14" ht="18">
      <c r="B1081" s="50"/>
      <c r="C1081" s="15"/>
      <c r="D1081" s="16"/>
      <c r="E1081" s="17"/>
      <c r="F1081" s="18"/>
      <c r="G1081" s="19"/>
      <c r="H1081" s="15"/>
      <c r="I1081" s="15"/>
      <c r="J1081" s="15"/>
      <c r="K1081" s="15"/>
      <c r="L1081" s="15"/>
      <c r="M1081" s="15"/>
      <c r="N1081" s="15"/>
    </row>
    <row r="1082" spans="2:14" ht="18">
      <c r="B1082" s="50"/>
      <c r="C1082" s="15"/>
      <c r="D1082" s="16"/>
      <c r="E1082" s="17"/>
      <c r="F1082" s="18"/>
      <c r="G1082" s="19"/>
      <c r="H1082" s="15"/>
      <c r="I1082" s="15"/>
      <c r="J1082" s="15"/>
      <c r="K1082" s="15"/>
      <c r="L1082" s="15"/>
      <c r="M1082" s="15"/>
      <c r="N1082" s="15"/>
    </row>
    <row r="1083" spans="2:14" ht="18">
      <c r="B1083" s="50"/>
      <c r="C1083" s="15"/>
      <c r="D1083" s="16"/>
      <c r="E1083" s="17"/>
      <c r="F1083" s="18"/>
      <c r="G1083" s="19"/>
      <c r="H1083" s="15"/>
      <c r="I1083" s="15"/>
      <c r="J1083" s="15"/>
      <c r="K1083" s="15"/>
      <c r="L1083" s="15"/>
      <c r="M1083" s="15"/>
      <c r="N1083" s="15"/>
    </row>
    <row r="1084" spans="2:14" ht="18">
      <c r="B1084" s="50"/>
      <c r="C1084" s="15"/>
      <c r="D1084" s="16"/>
      <c r="E1084" s="17"/>
      <c r="F1084" s="18"/>
      <c r="G1084" s="19"/>
      <c r="H1084" s="15"/>
      <c r="I1084" s="15"/>
      <c r="J1084" s="15"/>
      <c r="K1084" s="15"/>
      <c r="L1084" s="15"/>
      <c r="M1084" s="15"/>
      <c r="N1084" s="15"/>
    </row>
    <row r="1085" spans="2:14" ht="18">
      <c r="B1085" s="50"/>
      <c r="C1085" s="15"/>
      <c r="D1085" s="16"/>
      <c r="E1085" s="17"/>
      <c r="F1085" s="18"/>
      <c r="G1085" s="19"/>
      <c r="H1085" s="15"/>
      <c r="I1085" s="15"/>
      <c r="J1085" s="15"/>
      <c r="K1085" s="15"/>
      <c r="L1085" s="15"/>
      <c r="M1085" s="15"/>
      <c r="N1085" s="15"/>
    </row>
    <row r="1086" spans="2:14" ht="18">
      <c r="B1086" s="50"/>
      <c r="C1086" s="15"/>
      <c r="D1086" s="16"/>
      <c r="E1086" s="17"/>
      <c r="F1086" s="18"/>
      <c r="G1086" s="19"/>
      <c r="H1086" s="15"/>
      <c r="I1086" s="15"/>
      <c r="J1086" s="15"/>
      <c r="K1086" s="15"/>
      <c r="L1086" s="15"/>
      <c r="M1086" s="15"/>
      <c r="N1086" s="15"/>
    </row>
    <row r="1087" spans="2:14" ht="18">
      <c r="B1087" s="50"/>
      <c r="C1087" s="15"/>
      <c r="D1087" s="16"/>
      <c r="E1087" s="17"/>
      <c r="F1087" s="18"/>
      <c r="G1087" s="19"/>
      <c r="H1087" s="15"/>
      <c r="I1087" s="15"/>
      <c r="J1087" s="15"/>
      <c r="K1087" s="15"/>
      <c r="L1087" s="15"/>
      <c r="M1087" s="15"/>
      <c r="N1087" s="15"/>
    </row>
    <row r="1088" spans="2:14" ht="18">
      <c r="B1088" s="50"/>
      <c r="C1088" s="15"/>
      <c r="D1088" s="16"/>
      <c r="E1088" s="17"/>
      <c r="F1088" s="18"/>
      <c r="G1088" s="19"/>
      <c r="H1088" s="15"/>
      <c r="I1088" s="15"/>
      <c r="J1088" s="15"/>
      <c r="K1088" s="15"/>
      <c r="L1088" s="15"/>
      <c r="M1088" s="15"/>
      <c r="N1088" s="15"/>
    </row>
    <row r="1089" spans="2:14" ht="18">
      <c r="B1089" s="50"/>
      <c r="C1089" s="15"/>
      <c r="D1089" s="16"/>
      <c r="E1089" s="17"/>
      <c r="F1089" s="18"/>
      <c r="G1089" s="19"/>
      <c r="H1089" s="15"/>
      <c r="I1089" s="15"/>
      <c r="J1089" s="15"/>
      <c r="K1089" s="15"/>
      <c r="L1089" s="15"/>
      <c r="M1089" s="15"/>
      <c r="N1089" s="15"/>
    </row>
    <row r="1090" spans="2:14" ht="18">
      <c r="B1090" s="50"/>
      <c r="C1090" s="15"/>
      <c r="D1090" s="16"/>
      <c r="E1090" s="17"/>
      <c r="F1090" s="18"/>
      <c r="G1090" s="19"/>
      <c r="H1090" s="15"/>
      <c r="I1090" s="15"/>
      <c r="J1090" s="15"/>
      <c r="K1090" s="15"/>
      <c r="L1090" s="15"/>
      <c r="M1090" s="15"/>
      <c r="N1090" s="15"/>
    </row>
    <row r="1091" spans="2:14" ht="18">
      <c r="B1091" s="50"/>
      <c r="C1091" s="15"/>
      <c r="D1091" s="16"/>
      <c r="E1091" s="17"/>
      <c r="F1091" s="18"/>
      <c r="G1091" s="19"/>
      <c r="H1091" s="15"/>
      <c r="I1091" s="15"/>
      <c r="J1091" s="15"/>
      <c r="K1091" s="15"/>
      <c r="L1091" s="15"/>
      <c r="M1091" s="15"/>
      <c r="N1091" s="15"/>
    </row>
    <row r="1092" spans="2:14" ht="18">
      <c r="B1092" s="50"/>
      <c r="C1092" s="15"/>
      <c r="D1092" s="16"/>
      <c r="E1092" s="17"/>
      <c r="F1092" s="18"/>
      <c r="G1092" s="19"/>
      <c r="H1092" s="15"/>
      <c r="I1092" s="15"/>
      <c r="J1092" s="15"/>
      <c r="K1092" s="15"/>
      <c r="L1092" s="15"/>
      <c r="M1092" s="15"/>
      <c r="N1092" s="15"/>
    </row>
    <row r="1093" spans="2:14" ht="18">
      <c r="B1093" s="50"/>
      <c r="C1093" s="15"/>
      <c r="D1093" s="16"/>
      <c r="E1093" s="17"/>
      <c r="F1093" s="18"/>
      <c r="G1093" s="19"/>
      <c r="H1093" s="15"/>
      <c r="I1093" s="15"/>
      <c r="J1093" s="15"/>
      <c r="K1093" s="15"/>
      <c r="L1093" s="15"/>
      <c r="M1093" s="15"/>
      <c r="N1093" s="15"/>
    </row>
    <row r="1094" spans="2:14" ht="18">
      <c r="B1094" s="50"/>
      <c r="C1094" s="15"/>
      <c r="D1094" s="16"/>
      <c r="E1094" s="17"/>
      <c r="F1094" s="18"/>
      <c r="G1094" s="19"/>
      <c r="H1094" s="15"/>
      <c r="I1094" s="15"/>
      <c r="J1094" s="15"/>
      <c r="K1094" s="15"/>
      <c r="L1094" s="15"/>
      <c r="M1094" s="15"/>
      <c r="N1094" s="15"/>
    </row>
    <row r="1095" spans="2:14" ht="18">
      <c r="B1095" s="50"/>
      <c r="C1095" s="15"/>
      <c r="D1095" s="16"/>
      <c r="E1095" s="17"/>
      <c r="F1095" s="18"/>
      <c r="G1095" s="19"/>
      <c r="H1095" s="15"/>
      <c r="I1095" s="15"/>
      <c r="J1095" s="15"/>
      <c r="K1095" s="15"/>
      <c r="L1095" s="15"/>
      <c r="M1095" s="15"/>
      <c r="N1095" s="15"/>
    </row>
    <row r="1096" spans="2:14" ht="18">
      <c r="B1096" s="50"/>
      <c r="C1096" s="15"/>
      <c r="D1096" s="16"/>
      <c r="E1096" s="17"/>
      <c r="F1096" s="18"/>
      <c r="G1096" s="19"/>
      <c r="H1096" s="15"/>
      <c r="I1096" s="15"/>
      <c r="J1096" s="15"/>
      <c r="K1096" s="15"/>
      <c r="L1096" s="15"/>
      <c r="M1096" s="15"/>
      <c r="N1096" s="15"/>
    </row>
    <row r="1097" spans="2:14" ht="18">
      <c r="B1097" s="50"/>
      <c r="C1097" s="15"/>
      <c r="D1097" s="16"/>
      <c r="E1097" s="17"/>
      <c r="F1097" s="18"/>
      <c r="G1097" s="19"/>
      <c r="H1097" s="15"/>
      <c r="I1097" s="15"/>
      <c r="J1097" s="15"/>
      <c r="K1097" s="15"/>
      <c r="L1097" s="15"/>
      <c r="M1097" s="15"/>
      <c r="N1097" s="15"/>
    </row>
    <row r="1098" spans="2:14" ht="18">
      <c r="B1098" s="50"/>
      <c r="C1098" s="15"/>
      <c r="D1098" s="16"/>
      <c r="E1098" s="17"/>
      <c r="F1098" s="18"/>
      <c r="G1098" s="19"/>
      <c r="H1098" s="15"/>
      <c r="I1098" s="15"/>
      <c r="J1098" s="15"/>
      <c r="K1098" s="15"/>
      <c r="L1098" s="15"/>
      <c r="M1098" s="15"/>
      <c r="N1098" s="15"/>
    </row>
    <row r="1099" spans="2:14" ht="18">
      <c r="B1099" s="50"/>
      <c r="C1099" s="15"/>
      <c r="D1099" s="16"/>
      <c r="E1099" s="17"/>
      <c r="F1099" s="18"/>
      <c r="G1099" s="19"/>
      <c r="H1099" s="15"/>
      <c r="I1099" s="15"/>
      <c r="J1099" s="15"/>
      <c r="K1099" s="15"/>
      <c r="L1099" s="15"/>
      <c r="M1099" s="15"/>
      <c r="N1099" s="15"/>
    </row>
    <row r="1100" spans="2:14" ht="18">
      <c r="B1100" s="50"/>
      <c r="C1100" s="15"/>
      <c r="D1100" s="16"/>
      <c r="E1100" s="17"/>
      <c r="F1100" s="18"/>
      <c r="G1100" s="19"/>
      <c r="H1100" s="15"/>
      <c r="I1100" s="15"/>
      <c r="J1100" s="15"/>
      <c r="K1100" s="15"/>
      <c r="L1100" s="15"/>
      <c r="M1100" s="15"/>
      <c r="N1100" s="15"/>
    </row>
    <row r="1101" spans="2:14" ht="18">
      <c r="B1101" s="50"/>
      <c r="C1101" s="15"/>
      <c r="D1101" s="16"/>
      <c r="E1101" s="17"/>
      <c r="F1101" s="18"/>
      <c r="G1101" s="19"/>
      <c r="H1101" s="15"/>
      <c r="I1101" s="15"/>
      <c r="J1101" s="15"/>
      <c r="K1101" s="15"/>
      <c r="L1101" s="15"/>
      <c r="M1101" s="15"/>
      <c r="N1101" s="15"/>
    </row>
    <row r="1102" spans="2:14" ht="18">
      <c r="B1102" s="50"/>
      <c r="C1102" s="15"/>
      <c r="D1102" s="16"/>
      <c r="E1102" s="17"/>
      <c r="F1102" s="18"/>
      <c r="G1102" s="19"/>
      <c r="H1102" s="15"/>
      <c r="I1102" s="15"/>
      <c r="J1102" s="15"/>
      <c r="K1102" s="15"/>
      <c r="L1102" s="15"/>
      <c r="M1102" s="15"/>
      <c r="N1102" s="15"/>
    </row>
    <row r="1103" spans="2:14" ht="18">
      <c r="B1103" s="50"/>
      <c r="C1103" s="15"/>
      <c r="D1103" s="16"/>
      <c r="E1103" s="17"/>
      <c r="F1103" s="18"/>
      <c r="G1103" s="19"/>
      <c r="H1103" s="15"/>
      <c r="I1103" s="15"/>
      <c r="J1103" s="15"/>
      <c r="K1103" s="15"/>
      <c r="L1103" s="15"/>
      <c r="M1103" s="15"/>
      <c r="N1103" s="15"/>
    </row>
    <row r="1104" spans="2:14" ht="18">
      <c r="B1104" s="50"/>
      <c r="C1104" s="15"/>
      <c r="D1104" s="16"/>
      <c r="E1104" s="17"/>
      <c r="F1104" s="18"/>
      <c r="G1104" s="19"/>
      <c r="H1104" s="15"/>
      <c r="I1104" s="15"/>
      <c r="J1104" s="15"/>
      <c r="K1104" s="15"/>
      <c r="L1104" s="15"/>
      <c r="M1104" s="15"/>
      <c r="N1104" s="15"/>
    </row>
    <row r="1105" spans="2:14" ht="18">
      <c r="B1105" s="50"/>
      <c r="C1105" s="15"/>
      <c r="D1105" s="16"/>
      <c r="E1105" s="17"/>
      <c r="F1105" s="18"/>
      <c r="G1105" s="19"/>
      <c r="H1105" s="15"/>
      <c r="I1105" s="15"/>
      <c r="J1105" s="15"/>
      <c r="K1105" s="15"/>
      <c r="L1105" s="15"/>
      <c r="M1105" s="15"/>
      <c r="N1105" s="15"/>
    </row>
    <row r="1106" spans="2:14" ht="18">
      <c r="B1106" s="50"/>
      <c r="C1106" s="15"/>
      <c r="D1106" s="16"/>
      <c r="E1106" s="17"/>
      <c r="F1106" s="18"/>
      <c r="G1106" s="19"/>
      <c r="H1106" s="15"/>
      <c r="I1106" s="15"/>
      <c r="J1106" s="15"/>
      <c r="K1106" s="15"/>
      <c r="L1106" s="15"/>
      <c r="M1106" s="15"/>
      <c r="N1106" s="15"/>
    </row>
    <row r="1107" spans="2:14" ht="18">
      <c r="B1107" s="50"/>
      <c r="C1107" s="15"/>
      <c r="D1107" s="16"/>
      <c r="E1107" s="17"/>
      <c r="F1107" s="18"/>
      <c r="G1107" s="19"/>
      <c r="H1107" s="15"/>
      <c r="I1107" s="15"/>
      <c r="J1107" s="15"/>
      <c r="K1107" s="15"/>
      <c r="L1107" s="15"/>
      <c r="M1107" s="15"/>
      <c r="N1107" s="15"/>
    </row>
    <row r="1108" spans="2:14" ht="18">
      <c r="B1108" s="50"/>
      <c r="C1108" s="15"/>
      <c r="D1108" s="16"/>
      <c r="E1108" s="17"/>
      <c r="F1108" s="18"/>
      <c r="G1108" s="19"/>
      <c r="H1108" s="15"/>
      <c r="I1108" s="15"/>
      <c r="J1108" s="15"/>
      <c r="K1108" s="15"/>
      <c r="L1108" s="15"/>
      <c r="M1108" s="15"/>
      <c r="N1108" s="15"/>
    </row>
    <row r="1109" spans="2:14" ht="18">
      <c r="B1109" s="50"/>
      <c r="C1109" s="15"/>
      <c r="D1109" s="16"/>
      <c r="E1109" s="17"/>
      <c r="F1109" s="18"/>
      <c r="G1109" s="19"/>
      <c r="H1109" s="15"/>
      <c r="I1109" s="15"/>
      <c r="J1109" s="15"/>
      <c r="K1109" s="15"/>
      <c r="L1109" s="15"/>
      <c r="M1109" s="15"/>
      <c r="N1109" s="15"/>
    </row>
    <row r="1110" spans="2:14" ht="18">
      <c r="B1110" s="50"/>
      <c r="C1110" s="15"/>
      <c r="D1110" s="16"/>
      <c r="E1110" s="17"/>
      <c r="F1110" s="18"/>
      <c r="G1110" s="19"/>
      <c r="H1110" s="15"/>
      <c r="I1110" s="15"/>
      <c r="J1110" s="15"/>
      <c r="K1110" s="15"/>
      <c r="L1110" s="15"/>
      <c r="M1110" s="15"/>
      <c r="N1110" s="15"/>
    </row>
    <row r="1111" spans="2:14" ht="18">
      <c r="B1111" s="50"/>
      <c r="C1111" s="15"/>
      <c r="D1111" s="16"/>
      <c r="E1111" s="17"/>
      <c r="F1111" s="18"/>
      <c r="G1111" s="19"/>
      <c r="H1111" s="15"/>
      <c r="I1111" s="15"/>
      <c r="J1111" s="15"/>
      <c r="K1111" s="15"/>
      <c r="L1111" s="15"/>
      <c r="M1111" s="15"/>
      <c r="N1111" s="15"/>
    </row>
    <row r="1112" spans="2:14" ht="18">
      <c r="B1112" s="50"/>
      <c r="C1112" s="15"/>
      <c r="D1112" s="16"/>
      <c r="E1112" s="17"/>
      <c r="F1112" s="18"/>
      <c r="G1112" s="19"/>
      <c r="H1112" s="15"/>
      <c r="I1112" s="15"/>
      <c r="J1112" s="15"/>
      <c r="K1112" s="15"/>
      <c r="L1112" s="15"/>
      <c r="M1112" s="15"/>
      <c r="N1112" s="15"/>
    </row>
    <row r="1113" spans="2:14" ht="18">
      <c r="B1113" s="50"/>
      <c r="C1113" s="15"/>
      <c r="D1113" s="16"/>
      <c r="E1113" s="17"/>
      <c r="F1113" s="18"/>
      <c r="G1113" s="19"/>
      <c r="H1113" s="15"/>
      <c r="I1113" s="15"/>
      <c r="J1113" s="15"/>
      <c r="K1113" s="15"/>
      <c r="L1113" s="15"/>
      <c r="M1113" s="15"/>
      <c r="N1113" s="15"/>
    </row>
    <row r="1114" spans="2:14" ht="18">
      <c r="B1114" s="50"/>
      <c r="C1114" s="15"/>
      <c r="D1114" s="16"/>
      <c r="E1114" s="17"/>
      <c r="F1114" s="18"/>
      <c r="G1114" s="19"/>
      <c r="H1114" s="15"/>
      <c r="I1114" s="15"/>
      <c r="J1114" s="15"/>
      <c r="K1114" s="15"/>
      <c r="L1114" s="15"/>
      <c r="M1114" s="15"/>
      <c r="N1114" s="15"/>
    </row>
    <row r="1115" spans="2:14" ht="18">
      <c r="B1115" s="50"/>
      <c r="C1115" s="15"/>
      <c r="D1115" s="16"/>
      <c r="E1115" s="17"/>
      <c r="F1115" s="18"/>
      <c r="G1115" s="19"/>
      <c r="H1115" s="15"/>
      <c r="I1115" s="15"/>
      <c r="J1115" s="15"/>
      <c r="K1115" s="15"/>
      <c r="L1115" s="15"/>
      <c r="M1115" s="15"/>
      <c r="N1115" s="15"/>
    </row>
    <row r="1116" spans="2:14" ht="18">
      <c r="B1116" s="50"/>
      <c r="C1116" s="15"/>
      <c r="D1116" s="16"/>
      <c r="E1116" s="17"/>
      <c r="F1116" s="18"/>
      <c r="G1116" s="19"/>
      <c r="H1116" s="15"/>
      <c r="I1116" s="15"/>
      <c r="J1116" s="15"/>
      <c r="K1116" s="15"/>
      <c r="L1116" s="15"/>
      <c r="M1116" s="15"/>
      <c r="N1116" s="15"/>
    </row>
    <row r="1117" spans="2:14" ht="18">
      <c r="B1117" s="50"/>
      <c r="C1117" s="15"/>
      <c r="D1117" s="16"/>
      <c r="E1117" s="17"/>
      <c r="F1117" s="18"/>
      <c r="G1117" s="19"/>
      <c r="H1117" s="15"/>
      <c r="I1117" s="15"/>
      <c r="J1117" s="15"/>
      <c r="K1117" s="15"/>
      <c r="L1117" s="15"/>
      <c r="M1117" s="15"/>
      <c r="N1117" s="15"/>
    </row>
    <row r="1118" spans="2:14" ht="18">
      <c r="B1118" s="50"/>
      <c r="C1118" s="15"/>
      <c r="D1118" s="16"/>
      <c r="E1118" s="17"/>
      <c r="F1118" s="18"/>
      <c r="G1118" s="19"/>
      <c r="H1118" s="15"/>
      <c r="I1118" s="15"/>
      <c r="J1118" s="15"/>
      <c r="K1118" s="15"/>
      <c r="L1118" s="15"/>
      <c r="M1118" s="15"/>
      <c r="N1118" s="15"/>
    </row>
    <row r="1119" spans="2:14" ht="18">
      <c r="B1119" s="50"/>
      <c r="C1119" s="15"/>
      <c r="D1119" s="16"/>
      <c r="E1119" s="17"/>
      <c r="F1119" s="18"/>
      <c r="G1119" s="19"/>
      <c r="H1119" s="15"/>
      <c r="I1119" s="15"/>
      <c r="J1119" s="15"/>
      <c r="K1119" s="15"/>
      <c r="L1119" s="15"/>
      <c r="M1119" s="15"/>
      <c r="N1119" s="15"/>
    </row>
    <row r="1120" spans="2:14" ht="18">
      <c r="B1120" s="50"/>
      <c r="C1120" s="15"/>
      <c r="D1120" s="16"/>
      <c r="E1120" s="17"/>
      <c r="F1120" s="18"/>
      <c r="G1120" s="19"/>
      <c r="H1120" s="15"/>
      <c r="I1120" s="15"/>
      <c r="J1120" s="15"/>
      <c r="K1120" s="15"/>
      <c r="L1120" s="15"/>
      <c r="M1120" s="15"/>
      <c r="N1120" s="15"/>
    </row>
    <row r="1121" spans="2:14" ht="18">
      <c r="B1121" s="50"/>
      <c r="C1121" s="15"/>
      <c r="D1121" s="16"/>
      <c r="E1121" s="17"/>
      <c r="F1121" s="18"/>
      <c r="G1121" s="19"/>
      <c r="H1121" s="15"/>
      <c r="I1121" s="15"/>
      <c r="J1121" s="15"/>
      <c r="K1121" s="15"/>
      <c r="L1121" s="15"/>
      <c r="M1121" s="15"/>
      <c r="N1121" s="15"/>
    </row>
    <row r="1122" spans="2:14" ht="18">
      <c r="B1122" s="50"/>
      <c r="C1122" s="15"/>
      <c r="D1122" s="16"/>
      <c r="E1122" s="17"/>
      <c r="F1122" s="18"/>
      <c r="G1122" s="19"/>
      <c r="H1122" s="15"/>
      <c r="I1122" s="15"/>
      <c r="J1122" s="15"/>
      <c r="K1122" s="15"/>
      <c r="L1122" s="15"/>
      <c r="M1122" s="15"/>
      <c r="N1122" s="15"/>
    </row>
    <row r="1123" spans="2:14" ht="18">
      <c r="B1123" s="50"/>
      <c r="C1123" s="15"/>
      <c r="D1123" s="16"/>
      <c r="E1123" s="17"/>
      <c r="F1123" s="18"/>
      <c r="G1123" s="19"/>
      <c r="H1123" s="15"/>
      <c r="I1123" s="15"/>
      <c r="J1123" s="15"/>
      <c r="K1123" s="15"/>
      <c r="L1123" s="15"/>
      <c r="M1123" s="15"/>
      <c r="N1123" s="15"/>
    </row>
    <row r="1124" spans="2:14" ht="18">
      <c r="B1124" s="50"/>
      <c r="C1124" s="15"/>
      <c r="D1124" s="16"/>
      <c r="E1124" s="17"/>
      <c r="F1124" s="18"/>
      <c r="G1124" s="19"/>
      <c r="H1124" s="15"/>
      <c r="I1124" s="15"/>
      <c r="J1124" s="15"/>
      <c r="K1124" s="15"/>
      <c r="L1124" s="15"/>
      <c r="M1124" s="15"/>
      <c r="N1124" s="15"/>
    </row>
    <row r="1125" spans="2:14" ht="18">
      <c r="B1125" s="50"/>
      <c r="C1125" s="15"/>
      <c r="D1125" s="16"/>
      <c r="E1125" s="17"/>
      <c r="F1125" s="18"/>
      <c r="G1125" s="19"/>
      <c r="H1125" s="15"/>
      <c r="I1125" s="15"/>
      <c r="J1125" s="15"/>
      <c r="K1125" s="15"/>
      <c r="L1125" s="15"/>
      <c r="M1125" s="15"/>
      <c r="N1125" s="15"/>
    </row>
    <row r="1126" spans="2:14" ht="18">
      <c r="B1126" s="50"/>
      <c r="C1126" s="15"/>
      <c r="D1126" s="16"/>
      <c r="E1126" s="17"/>
      <c r="F1126" s="18"/>
      <c r="G1126" s="19"/>
      <c r="H1126" s="15"/>
      <c r="I1126" s="15"/>
      <c r="J1126" s="15"/>
      <c r="K1126" s="15"/>
      <c r="L1126" s="15"/>
      <c r="M1126" s="15"/>
      <c r="N1126" s="15"/>
    </row>
    <row r="1127" spans="2:14" ht="18">
      <c r="B1127" s="50"/>
      <c r="C1127" s="15"/>
      <c r="D1127" s="16"/>
      <c r="E1127" s="17"/>
      <c r="F1127" s="18"/>
      <c r="G1127" s="19"/>
      <c r="H1127" s="15"/>
      <c r="I1127" s="15"/>
      <c r="J1127" s="15"/>
      <c r="K1127" s="15"/>
      <c r="L1127" s="15"/>
      <c r="M1127" s="15"/>
      <c r="N1127" s="15"/>
    </row>
    <row r="1128" spans="2:14" ht="18">
      <c r="B1128" s="50"/>
      <c r="C1128" s="15"/>
      <c r="D1128" s="16"/>
      <c r="E1128" s="17"/>
      <c r="F1128" s="18"/>
      <c r="G1128" s="19"/>
      <c r="H1128" s="15"/>
      <c r="I1128" s="15"/>
      <c r="J1128" s="15"/>
      <c r="K1128" s="15"/>
      <c r="L1128" s="15"/>
      <c r="M1128" s="15"/>
      <c r="N1128" s="15"/>
    </row>
    <row r="1129" spans="2:14" ht="18">
      <c r="B1129" s="50"/>
      <c r="C1129" s="15"/>
      <c r="D1129" s="16"/>
      <c r="E1129" s="17"/>
      <c r="F1129" s="18"/>
      <c r="G1129" s="19"/>
      <c r="H1129" s="15"/>
      <c r="I1129" s="15"/>
      <c r="J1129" s="15"/>
      <c r="K1129" s="15"/>
      <c r="L1129" s="15"/>
      <c r="M1129" s="15"/>
      <c r="N1129" s="15"/>
    </row>
    <row r="1130" spans="2:14" ht="18">
      <c r="B1130" s="50"/>
      <c r="C1130" s="15"/>
      <c r="D1130" s="16"/>
      <c r="E1130" s="17"/>
      <c r="F1130" s="18"/>
      <c r="G1130" s="19"/>
      <c r="H1130" s="15"/>
      <c r="I1130" s="15"/>
      <c r="J1130" s="15"/>
      <c r="K1130" s="15"/>
      <c r="L1130" s="15"/>
      <c r="M1130" s="15"/>
      <c r="N1130" s="15"/>
    </row>
    <row r="1131" spans="2:14" ht="18">
      <c r="B1131" s="50"/>
      <c r="C1131" s="15"/>
      <c r="D1131" s="16"/>
      <c r="E1131" s="17"/>
      <c r="F1131" s="18"/>
      <c r="G1131" s="19"/>
      <c r="H1131" s="15"/>
      <c r="I1131" s="15"/>
      <c r="J1131" s="15"/>
      <c r="K1131" s="15"/>
      <c r="L1131" s="15"/>
      <c r="M1131" s="15"/>
      <c r="N1131" s="15"/>
    </row>
    <row r="1132" spans="2:14" ht="18">
      <c r="B1132" s="50"/>
      <c r="C1132" s="15"/>
      <c r="D1132" s="16"/>
      <c r="E1132" s="17"/>
      <c r="F1132" s="18"/>
      <c r="G1132" s="19"/>
      <c r="H1132" s="15"/>
      <c r="I1132" s="15"/>
      <c r="J1132" s="15"/>
      <c r="K1132" s="15"/>
      <c r="L1132" s="15"/>
      <c r="M1132" s="15"/>
      <c r="N1132" s="15"/>
    </row>
    <row r="1133" spans="2:14" ht="18">
      <c r="B1133" s="50"/>
      <c r="C1133" s="15"/>
      <c r="D1133" s="16"/>
      <c r="E1133" s="17"/>
      <c r="F1133" s="18"/>
      <c r="G1133" s="19"/>
      <c r="H1133" s="15"/>
      <c r="I1133" s="15"/>
      <c r="J1133" s="15"/>
      <c r="K1133" s="15"/>
      <c r="L1133" s="15"/>
      <c r="M1133" s="15"/>
      <c r="N1133" s="15"/>
    </row>
    <row r="1134" spans="2:14" ht="18">
      <c r="B1134" s="50"/>
      <c r="C1134" s="15"/>
      <c r="D1134" s="16"/>
      <c r="E1134" s="17"/>
      <c r="F1134" s="18"/>
      <c r="G1134" s="19"/>
      <c r="H1134" s="15"/>
      <c r="I1134" s="15"/>
      <c r="J1134" s="15"/>
      <c r="K1134" s="15"/>
      <c r="L1134" s="15"/>
      <c r="M1134" s="15"/>
      <c r="N1134" s="15"/>
    </row>
    <row r="1135" spans="2:14" ht="18">
      <c r="B1135" s="50"/>
      <c r="C1135" s="15"/>
      <c r="D1135" s="16"/>
      <c r="E1135" s="17"/>
      <c r="F1135" s="18"/>
      <c r="G1135" s="19"/>
      <c r="H1135" s="15"/>
      <c r="I1135" s="15"/>
      <c r="J1135" s="15"/>
      <c r="K1135" s="15"/>
      <c r="L1135" s="15"/>
      <c r="M1135" s="15"/>
      <c r="N1135" s="15"/>
    </row>
    <row r="1136" spans="2:14" ht="18">
      <c r="B1136" s="50"/>
      <c r="C1136" s="15"/>
      <c r="D1136" s="16"/>
      <c r="E1136" s="17"/>
      <c r="F1136" s="18"/>
      <c r="G1136" s="19"/>
      <c r="H1136" s="15"/>
      <c r="I1136" s="15"/>
      <c r="J1136" s="15"/>
      <c r="K1136" s="15"/>
      <c r="L1136" s="15"/>
      <c r="M1136" s="15"/>
      <c r="N1136" s="15"/>
    </row>
    <row r="1137" spans="2:14" ht="18">
      <c r="B1137" s="50"/>
      <c r="C1137" s="15"/>
      <c r="D1137" s="16"/>
      <c r="E1137" s="17"/>
      <c r="F1137" s="18"/>
      <c r="G1137" s="19"/>
      <c r="H1137" s="15"/>
      <c r="I1137" s="15"/>
      <c r="J1137" s="15"/>
      <c r="K1137" s="15"/>
      <c r="L1137" s="15"/>
      <c r="M1137" s="15"/>
      <c r="N1137" s="15"/>
    </row>
    <row r="1138" spans="2:14" ht="18">
      <c r="B1138" s="50"/>
      <c r="C1138" s="15"/>
      <c r="D1138" s="16"/>
      <c r="E1138" s="17"/>
      <c r="F1138" s="18"/>
      <c r="G1138" s="19"/>
      <c r="H1138" s="15"/>
      <c r="I1138" s="15"/>
      <c r="J1138" s="15"/>
      <c r="K1138" s="15"/>
      <c r="L1138" s="15"/>
      <c r="M1138" s="15"/>
      <c r="N1138" s="15"/>
    </row>
    <row r="1139" spans="2:14" ht="18">
      <c r="B1139" s="50"/>
      <c r="C1139" s="15"/>
      <c r="D1139" s="16"/>
      <c r="E1139" s="17"/>
      <c r="F1139" s="18"/>
      <c r="G1139" s="19"/>
      <c r="H1139" s="15"/>
      <c r="I1139" s="15"/>
      <c r="J1139" s="15"/>
      <c r="K1139" s="15"/>
      <c r="L1139" s="15"/>
      <c r="M1139" s="15"/>
      <c r="N1139" s="15"/>
    </row>
    <row r="1140" spans="2:14" ht="18">
      <c r="B1140" s="50"/>
      <c r="C1140" s="15"/>
      <c r="D1140" s="16"/>
      <c r="E1140" s="17"/>
      <c r="F1140" s="18"/>
      <c r="G1140" s="19"/>
      <c r="H1140" s="15"/>
      <c r="I1140" s="15"/>
      <c r="J1140" s="15"/>
      <c r="K1140" s="15"/>
      <c r="L1140" s="15"/>
      <c r="M1140" s="15"/>
      <c r="N1140" s="15"/>
    </row>
    <row r="1141" spans="2:14" ht="18">
      <c r="B1141" s="50"/>
      <c r="C1141" s="15"/>
      <c r="D1141" s="16"/>
      <c r="E1141" s="17"/>
      <c r="F1141" s="18"/>
      <c r="G1141" s="19"/>
      <c r="H1141" s="15"/>
      <c r="I1141" s="15"/>
      <c r="J1141" s="15"/>
      <c r="K1141" s="15"/>
      <c r="L1141" s="15"/>
      <c r="M1141" s="15"/>
      <c r="N1141" s="15"/>
    </row>
    <row r="1142" spans="2:14" ht="18">
      <c r="B1142" s="50"/>
      <c r="C1142" s="15"/>
      <c r="D1142" s="16"/>
      <c r="E1142" s="17"/>
      <c r="F1142" s="18"/>
      <c r="G1142" s="19"/>
      <c r="H1142" s="15"/>
      <c r="I1142" s="15"/>
      <c r="J1142" s="15"/>
      <c r="K1142" s="15"/>
      <c r="L1142" s="15"/>
      <c r="M1142" s="15"/>
      <c r="N1142" s="15"/>
    </row>
    <row r="1143" spans="2:14" ht="18">
      <c r="B1143" s="50"/>
      <c r="C1143" s="15"/>
      <c r="D1143" s="16"/>
      <c r="E1143" s="17"/>
      <c r="F1143" s="18"/>
      <c r="G1143" s="19"/>
      <c r="H1143" s="15"/>
      <c r="I1143" s="15"/>
      <c r="J1143" s="15"/>
      <c r="K1143" s="15"/>
      <c r="L1143" s="15"/>
      <c r="M1143" s="15"/>
      <c r="N1143" s="15"/>
    </row>
    <row r="1144" spans="2:14" ht="18">
      <c r="B1144" s="50"/>
      <c r="C1144" s="15"/>
      <c r="D1144" s="16"/>
      <c r="E1144" s="17"/>
      <c r="F1144" s="18"/>
      <c r="G1144" s="19"/>
      <c r="H1144" s="15"/>
      <c r="I1144" s="15"/>
      <c r="J1144" s="15"/>
      <c r="K1144" s="15"/>
      <c r="L1144" s="15"/>
      <c r="M1144" s="15"/>
      <c r="N1144" s="15"/>
    </row>
    <row r="1145" spans="2:14" ht="18">
      <c r="B1145" s="50"/>
      <c r="C1145" s="15"/>
      <c r="D1145" s="16"/>
      <c r="E1145" s="17"/>
      <c r="F1145" s="18"/>
      <c r="G1145" s="19"/>
      <c r="H1145" s="15"/>
      <c r="I1145" s="15"/>
      <c r="J1145" s="15"/>
      <c r="K1145" s="15"/>
      <c r="L1145" s="15"/>
      <c r="M1145" s="15"/>
      <c r="N1145" s="15"/>
    </row>
    <row r="1146" spans="2:14" ht="18">
      <c r="B1146" s="50"/>
      <c r="C1146" s="15"/>
      <c r="D1146" s="16"/>
      <c r="E1146" s="17"/>
      <c r="F1146" s="18"/>
      <c r="G1146" s="19"/>
      <c r="H1146" s="15"/>
      <c r="I1146" s="15"/>
      <c r="J1146" s="15"/>
      <c r="K1146" s="15"/>
      <c r="L1146" s="15"/>
      <c r="M1146" s="15"/>
      <c r="N1146" s="15"/>
    </row>
    <row r="1147" spans="2:14" ht="18">
      <c r="B1147" s="50"/>
      <c r="C1147" s="15"/>
      <c r="D1147" s="16"/>
      <c r="E1147" s="17"/>
      <c r="F1147" s="18"/>
      <c r="G1147" s="19"/>
      <c r="H1147" s="15"/>
      <c r="I1147" s="15"/>
      <c r="J1147" s="15"/>
      <c r="K1147" s="15"/>
      <c r="L1147" s="15"/>
      <c r="M1147" s="15"/>
      <c r="N1147" s="15"/>
    </row>
    <row r="1148" spans="2:14" ht="18">
      <c r="B1148" s="50"/>
      <c r="C1148" s="15"/>
      <c r="D1148" s="16"/>
      <c r="E1148" s="17"/>
      <c r="F1148" s="18"/>
      <c r="G1148" s="19"/>
      <c r="H1148" s="15"/>
      <c r="I1148" s="15"/>
      <c r="J1148" s="15"/>
      <c r="K1148" s="15"/>
      <c r="L1148" s="15"/>
      <c r="M1148" s="15"/>
      <c r="N1148" s="15"/>
    </row>
    <row r="1149" spans="2:14" ht="18">
      <c r="B1149" s="50"/>
      <c r="C1149" s="15"/>
      <c r="D1149" s="16"/>
      <c r="E1149" s="17"/>
      <c r="F1149" s="18"/>
      <c r="G1149" s="19"/>
      <c r="H1149" s="15"/>
      <c r="I1149" s="15"/>
      <c r="J1149" s="15"/>
      <c r="K1149" s="15"/>
      <c r="L1149" s="15"/>
      <c r="M1149" s="15"/>
      <c r="N1149" s="15"/>
    </row>
    <row r="1150" spans="2:14" ht="18">
      <c r="B1150" s="50"/>
      <c r="C1150" s="15"/>
      <c r="D1150" s="16"/>
      <c r="E1150" s="17"/>
      <c r="F1150" s="18"/>
      <c r="G1150" s="19"/>
      <c r="H1150" s="15"/>
      <c r="I1150" s="15"/>
      <c r="J1150" s="15"/>
      <c r="K1150" s="15"/>
      <c r="L1150" s="15"/>
      <c r="M1150" s="15"/>
      <c r="N1150" s="15"/>
    </row>
    <row r="1151" spans="2:14" ht="18">
      <c r="B1151" s="50"/>
      <c r="C1151" s="15"/>
      <c r="D1151" s="16"/>
      <c r="E1151" s="17"/>
      <c r="F1151" s="18"/>
      <c r="G1151" s="19"/>
      <c r="H1151" s="15"/>
      <c r="I1151" s="15"/>
      <c r="J1151" s="15"/>
      <c r="K1151" s="15"/>
      <c r="L1151" s="15"/>
      <c r="M1151" s="15"/>
      <c r="N1151" s="15"/>
    </row>
    <row r="1152" spans="2:14" ht="18">
      <c r="B1152" s="50"/>
      <c r="C1152" s="15"/>
      <c r="D1152" s="16"/>
      <c r="E1152" s="17"/>
      <c r="F1152" s="18"/>
      <c r="G1152" s="19"/>
      <c r="H1152" s="15"/>
      <c r="I1152" s="15"/>
      <c r="J1152" s="15"/>
      <c r="K1152" s="15"/>
      <c r="L1152" s="15"/>
      <c r="M1152" s="15"/>
      <c r="N1152" s="15"/>
    </row>
    <row r="1153" spans="2:14" ht="18">
      <c r="B1153" s="50"/>
      <c r="C1153" s="15"/>
      <c r="D1153" s="16"/>
      <c r="E1153" s="17"/>
      <c r="F1153" s="18"/>
      <c r="G1153" s="19"/>
      <c r="H1153" s="15"/>
      <c r="I1153" s="15"/>
      <c r="J1153" s="15"/>
      <c r="K1153" s="15"/>
      <c r="L1153" s="15"/>
      <c r="M1153" s="15"/>
      <c r="N1153" s="15"/>
    </row>
    <row r="1154" spans="2:14" ht="18">
      <c r="B1154" s="50"/>
      <c r="C1154" s="15"/>
      <c r="D1154" s="16"/>
      <c r="E1154" s="17"/>
      <c r="F1154" s="18"/>
      <c r="G1154" s="19"/>
      <c r="H1154" s="15"/>
      <c r="I1154" s="15"/>
      <c r="J1154" s="15"/>
      <c r="K1154" s="15"/>
      <c r="L1154" s="15"/>
      <c r="M1154" s="15"/>
      <c r="N1154" s="15"/>
    </row>
    <row r="1155" spans="2:14" ht="18">
      <c r="B1155" s="50"/>
      <c r="C1155" s="15"/>
      <c r="D1155" s="16"/>
      <c r="E1155" s="17"/>
      <c r="F1155" s="18"/>
      <c r="G1155" s="19"/>
      <c r="H1155" s="15"/>
      <c r="I1155" s="15"/>
      <c r="J1155" s="15"/>
      <c r="K1155" s="15"/>
      <c r="L1155" s="15"/>
      <c r="M1155" s="15"/>
      <c r="N1155" s="15"/>
    </row>
    <row r="1156" spans="2:14" ht="18">
      <c r="B1156" s="50"/>
      <c r="C1156" s="15"/>
      <c r="D1156" s="16"/>
      <c r="E1156" s="17"/>
      <c r="F1156" s="18"/>
      <c r="G1156" s="19"/>
      <c r="H1156" s="15"/>
      <c r="I1156" s="15"/>
      <c r="J1156" s="15"/>
      <c r="K1156" s="15"/>
      <c r="L1156" s="15"/>
      <c r="M1156" s="15"/>
      <c r="N1156" s="15"/>
    </row>
    <row r="1157" spans="2:14" ht="18">
      <c r="B1157" s="50"/>
      <c r="C1157" s="15"/>
      <c r="D1157" s="16"/>
      <c r="E1157" s="17"/>
      <c r="F1157" s="18"/>
      <c r="G1157" s="19"/>
      <c r="H1157" s="15"/>
      <c r="I1157" s="15"/>
      <c r="J1157" s="15"/>
      <c r="K1157" s="15"/>
      <c r="L1157" s="15"/>
      <c r="M1157" s="15"/>
      <c r="N1157" s="15"/>
    </row>
    <row r="1158" spans="2:14" ht="18">
      <c r="B1158" s="50"/>
      <c r="C1158" s="15"/>
      <c r="D1158" s="16"/>
      <c r="E1158" s="17"/>
      <c r="F1158" s="18"/>
      <c r="G1158" s="19"/>
      <c r="H1158" s="15"/>
      <c r="I1158" s="15"/>
      <c r="J1158" s="15"/>
      <c r="K1158" s="15"/>
      <c r="L1158" s="15"/>
      <c r="M1158" s="15"/>
      <c r="N1158" s="15"/>
    </row>
    <row r="1159" spans="2:14" ht="18">
      <c r="B1159" s="50"/>
      <c r="C1159" s="15"/>
      <c r="D1159" s="16"/>
      <c r="E1159" s="17"/>
      <c r="F1159" s="18"/>
      <c r="G1159" s="19"/>
      <c r="H1159" s="15"/>
      <c r="I1159" s="15"/>
      <c r="J1159" s="15"/>
      <c r="K1159" s="15"/>
      <c r="L1159" s="15"/>
      <c r="M1159" s="15"/>
      <c r="N1159" s="15"/>
    </row>
    <row r="1160" spans="2:14" ht="18">
      <c r="B1160" s="50"/>
      <c r="C1160" s="15"/>
      <c r="D1160" s="16"/>
      <c r="E1160" s="17"/>
      <c r="F1160" s="18"/>
      <c r="G1160" s="19"/>
      <c r="H1160" s="15"/>
      <c r="I1160" s="15"/>
      <c r="J1160" s="15"/>
      <c r="K1160" s="15"/>
      <c r="L1160" s="15"/>
      <c r="M1160" s="15"/>
      <c r="N1160" s="15"/>
    </row>
    <row r="1161" spans="2:14" ht="18">
      <c r="B1161" s="50"/>
      <c r="C1161" s="15"/>
      <c r="D1161" s="16"/>
      <c r="E1161" s="17"/>
      <c r="F1161" s="18"/>
      <c r="G1161" s="19"/>
      <c r="H1161" s="15"/>
      <c r="I1161" s="15"/>
      <c r="J1161" s="15"/>
      <c r="K1161" s="15"/>
      <c r="L1161" s="15"/>
      <c r="M1161" s="15"/>
      <c r="N1161" s="15"/>
    </row>
    <row r="1162" spans="2:14" ht="18">
      <c r="B1162" s="50"/>
      <c r="C1162" s="15"/>
      <c r="D1162" s="16"/>
      <c r="E1162" s="17"/>
      <c r="F1162" s="18"/>
      <c r="G1162" s="19"/>
      <c r="H1162" s="15"/>
      <c r="I1162" s="15"/>
      <c r="J1162" s="15"/>
      <c r="K1162" s="15"/>
      <c r="L1162" s="15"/>
      <c r="M1162" s="15"/>
      <c r="N1162" s="15"/>
    </row>
    <row r="1163" spans="2:14" ht="18">
      <c r="B1163" s="50"/>
      <c r="C1163" s="15"/>
      <c r="D1163" s="16"/>
      <c r="E1163" s="17"/>
      <c r="F1163" s="18"/>
      <c r="G1163" s="19"/>
      <c r="H1163" s="15"/>
      <c r="I1163" s="15"/>
      <c r="J1163" s="15"/>
      <c r="K1163" s="15"/>
      <c r="L1163" s="15"/>
      <c r="M1163" s="15"/>
      <c r="N1163" s="15"/>
    </row>
    <row r="1164" spans="2:14" ht="18">
      <c r="B1164" s="50"/>
      <c r="C1164" s="15"/>
      <c r="D1164" s="16"/>
      <c r="E1164" s="17"/>
      <c r="F1164" s="18"/>
      <c r="G1164" s="19"/>
      <c r="H1164" s="15"/>
      <c r="I1164" s="15"/>
      <c r="J1164" s="15"/>
      <c r="K1164" s="15"/>
      <c r="L1164" s="15"/>
      <c r="M1164" s="15"/>
      <c r="N1164" s="15"/>
    </row>
    <row r="1165" spans="2:14" ht="18">
      <c r="B1165" s="50"/>
      <c r="C1165" s="15"/>
      <c r="D1165" s="16"/>
      <c r="E1165" s="17"/>
      <c r="F1165" s="18"/>
      <c r="G1165" s="19"/>
      <c r="H1165" s="15"/>
      <c r="I1165" s="15"/>
      <c r="J1165" s="15"/>
      <c r="K1165" s="15"/>
      <c r="L1165" s="15"/>
      <c r="M1165" s="15"/>
      <c r="N1165" s="15"/>
    </row>
    <row r="1166" spans="2:14" ht="18">
      <c r="B1166" s="50"/>
      <c r="C1166" s="15"/>
      <c r="D1166" s="16"/>
      <c r="E1166" s="17"/>
      <c r="F1166" s="18"/>
      <c r="G1166" s="19"/>
      <c r="H1166" s="15"/>
      <c r="I1166" s="15"/>
      <c r="J1166" s="15"/>
      <c r="K1166" s="15"/>
      <c r="L1166" s="15"/>
      <c r="M1166" s="15"/>
      <c r="N1166" s="15"/>
    </row>
    <row r="1167" spans="2:14" ht="18">
      <c r="B1167" s="50"/>
      <c r="C1167" s="15"/>
      <c r="D1167" s="16"/>
      <c r="E1167" s="17"/>
      <c r="F1167" s="18"/>
      <c r="G1167" s="19"/>
      <c r="H1167" s="15"/>
      <c r="I1167" s="15"/>
      <c r="J1167" s="15"/>
      <c r="K1167" s="15"/>
      <c r="L1167" s="15"/>
      <c r="M1167" s="15"/>
      <c r="N1167" s="15"/>
    </row>
    <row r="1168" spans="2:14" ht="18">
      <c r="B1168" s="50"/>
      <c r="C1168" s="15"/>
      <c r="D1168" s="16"/>
      <c r="E1168" s="17"/>
      <c r="F1168" s="18"/>
      <c r="G1168" s="19"/>
      <c r="H1168" s="15"/>
      <c r="I1168" s="15"/>
      <c r="J1168" s="15"/>
      <c r="K1168" s="15"/>
      <c r="L1168" s="15"/>
      <c r="M1168" s="15"/>
      <c r="N1168" s="15"/>
    </row>
    <row r="1169" spans="2:14" ht="18">
      <c r="B1169" s="50"/>
      <c r="C1169" s="15"/>
      <c r="D1169" s="16"/>
      <c r="E1169" s="17"/>
      <c r="F1169" s="18"/>
      <c r="G1169" s="19"/>
      <c r="H1169" s="15"/>
      <c r="I1169" s="15"/>
      <c r="J1169" s="15"/>
      <c r="K1169" s="15"/>
      <c r="L1169" s="15"/>
      <c r="M1169" s="15"/>
      <c r="N1169" s="15"/>
    </row>
    <row r="1170" spans="2:14" ht="18">
      <c r="B1170" s="50"/>
      <c r="C1170" s="15"/>
      <c r="D1170" s="16"/>
      <c r="E1170" s="17"/>
      <c r="F1170" s="18"/>
      <c r="G1170" s="19"/>
      <c r="H1170" s="15"/>
      <c r="I1170" s="15"/>
      <c r="J1170" s="15"/>
      <c r="K1170" s="15"/>
      <c r="L1170" s="15"/>
      <c r="M1170" s="15"/>
      <c r="N1170" s="15"/>
    </row>
    <row r="1171" spans="2:14" ht="18">
      <c r="B1171" s="50"/>
      <c r="C1171" s="15"/>
      <c r="D1171" s="16"/>
      <c r="E1171" s="17"/>
      <c r="F1171" s="18"/>
      <c r="G1171" s="19"/>
      <c r="H1171" s="15"/>
      <c r="I1171" s="15"/>
      <c r="J1171" s="15"/>
      <c r="K1171" s="15"/>
      <c r="L1171" s="15"/>
      <c r="M1171" s="15"/>
      <c r="N1171" s="15"/>
    </row>
    <row r="1172" spans="2:14" ht="18">
      <c r="B1172" s="50"/>
      <c r="C1172" s="15"/>
      <c r="D1172" s="16"/>
      <c r="E1172" s="17"/>
      <c r="F1172" s="18"/>
      <c r="G1172" s="19"/>
      <c r="H1172" s="15"/>
      <c r="I1172" s="15"/>
      <c r="J1172" s="15"/>
      <c r="K1172" s="15"/>
      <c r="L1172" s="15"/>
      <c r="M1172" s="15"/>
      <c r="N1172" s="15"/>
    </row>
    <row r="1173" spans="2:14" ht="18">
      <c r="B1173" s="50"/>
      <c r="C1173" s="15"/>
      <c r="D1173" s="16"/>
      <c r="E1173" s="17"/>
      <c r="F1173" s="18"/>
      <c r="G1173" s="19"/>
      <c r="H1173" s="15"/>
      <c r="I1173" s="15"/>
      <c r="J1173" s="15"/>
      <c r="K1173" s="15"/>
      <c r="L1173" s="15"/>
      <c r="M1173" s="15"/>
      <c r="N1173" s="15"/>
    </row>
    <row r="1174" spans="2:14" ht="18">
      <c r="B1174" s="50"/>
      <c r="C1174" s="15"/>
      <c r="D1174" s="16"/>
      <c r="E1174" s="17"/>
      <c r="F1174" s="18"/>
      <c r="G1174" s="19"/>
      <c r="H1174" s="15"/>
      <c r="I1174" s="15"/>
      <c r="J1174" s="15"/>
      <c r="K1174" s="15"/>
      <c r="L1174" s="15"/>
      <c r="M1174" s="15"/>
      <c r="N1174" s="15"/>
    </row>
    <row r="1175" spans="2:14" ht="18">
      <c r="B1175" s="50"/>
      <c r="C1175" s="15"/>
      <c r="D1175" s="16"/>
      <c r="E1175" s="17"/>
      <c r="F1175" s="18"/>
      <c r="G1175" s="19"/>
      <c r="H1175" s="15"/>
      <c r="I1175" s="15"/>
      <c r="J1175" s="15"/>
      <c r="K1175" s="15"/>
      <c r="L1175" s="15"/>
      <c r="M1175" s="15"/>
      <c r="N1175" s="15"/>
    </row>
    <row r="1176" spans="2:14" ht="18">
      <c r="B1176" s="50"/>
      <c r="C1176" s="15"/>
      <c r="D1176" s="16"/>
      <c r="E1176" s="17"/>
      <c r="F1176" s="18"/>
      <c r="G1176" s="19"/>
      <c r="H1176" s="15"/>
      <c r="I1176" s="15"/>
      <c r="J1176" s="15"/>
      <c r="K1176" s="15"/>
      <c r="L1176" s="15"/>
      <c r="M1176" s="15"/>
      <c r="N1176" s="15"/>
    </row>
    <row r="1177" spans="2:14" ht="18">
      <c r="B1177" s="50"/>
      <c r="C1177" s="15"/>
      <c r="D1177" s="16"/>
      <c r="E1177" s="17"/>
      <c r="F1177" s="18"/>
      <c r="G1177" s="19"/>
      <c r="H1177" s="15"/>
      <c r="I1177" s="15"/>
      <c r="J1177" s="15"/>
      <c r="K1177" s="15"/>
      <c r="L1177" s="15"/>
      <c r="M1177" s="15"/>
      <c r="N1177" s="15"/>
    </row>
    <row r="1178" spans="2:14" ht="18">
      <c r="B1178" s="50"/>
      <c r="C1178" s="15"/>
      <c r="D1178" s="16"/>
      <c r="E1178" s="17"/>
      <c r="F1178" s="18"/>
      <c r="G1178" s="19"/>
      <c r="H1178" s="15"/>
      <c r="I1178" s="15"/>
      <c r="J1178" s="15"/>
      <c r="K1178" s="15"/>
      <c r="L1178" s="15"/>
      <c r="M1178" s="15"/>
      <c r="N1178" s="15"/>
    </row>
    <row r="1179" spans="2:14" ht="18">
      <c r="B1179" s="50"/>
      <c r="C1179" s="15"/>
      <c r="D1179" s="16"/>
      <c r="E1179" s="17"/>
      <c r="F1179" s="18"/>
      <c r="G1179" s="19"/>
      <c r="H1179" s="15"/>
      <c r="I1179" s="15"/>
      <c r="J1179" s="15"/>
      <c r="K1179" s="15"/>
      <c r="L1179" s="15"/>
      <c r="M1179" s="15"/>
      <c r="N1179" s="15"/>
    </row>
    <row r="1180" spans="2:14" ht="18">
      <c r="B1180" s="50"/>
      <c r="C1180" s="15"/>
      <c r="D1180" s="16"/>
      <c r="E1180" s="17"/>
      <c r="F1180" s="18"/>
      <c r="G1180" s="19"/>
      <c r="H1180" s="15"/>
      <c r="I1180" s="15"/>
      <c r="J1180" s="15"/>
      <c r="K1180" s="15"/>
      <c r="L1180" s="15"/>
      <c r="M1180" s="15"/>
      <c r="N1180" s="15"/>
    </row>
    <row r="1181" spans="2:14" ht="18">
      <c r="B1181" s="50"/>
      <c r="C1181" s="15"/>
      <c r="D1181" s="16"/>
      <c r="E1181" s="17"/>
      <c r="F1181" s="18"/>
      <c r="G1181" s="19"/>
      <c r="H1181" s="15"/>
      <c r="I1181" s="15"/>
      <c r="J1181" s="15"/>
      <c r="K1181" s="15"/>
      <c r="L1181" s="15"/>
      <c r="M1181" s="15"/>
      <c r="N1181" s="15"/>
    </row>
    <row r="1182" spans="2:14" ht="18">
      <c r="B1182" s="50"/>
      <c r="C1182" s="15"/>
      <c r="D1182" s="16"/>
      <c r="E1182" s="17"/>
      <c r="F1182" s="18"/>
      <c r="G1182" s="19"/>
      <c r="H1182" s="15"/>
      <c r="I1182" s="15"/>
      <c r="J1182" s="15"/>
      <c r="K1182" s="15"/>
      <c r="L1182" s="15"/>
      <c r="M1182" s="15"/>
      <c r="N1182" s="15"/>
    </row>
    <row r="1183" spans="2:14" ht="18">
      <c r="B1183" s="50"/>
      <c r="C1183" s="15"/>
      <c r="D1183" s="16"/>
      <c r="E1183" s="17"/>
      <c r="F1183" s="18"/>
      <c r="G1183" s="19"/>
      <c r="H1183" s="15"/>
      <c r="I1183" s="15"/>
      <c r="J1183" s="15"/>
      <c r="K1183" s="15"/>
      <c r="L1183" s="15"/>
      <c r="M1183" s="15"/>
      <c r="N1183" s="15"/>
    </row>
    <row r="1184" spans="2:14" ht="18">
      <c r="B1184" s="50"/>
      <c r="C1184" s="15"/>
      <c r="D1184" s="16"/>
      <c r="E1184" s="17"/>
      <c r="F1184" s="18"/>
      <c r="G1184" s="19"/>
      <c r="H1184" s="15"/>
      <c r="I1184" s="15"/>
      <c r="J1184" s="15"/>
      <c r="K1184" s="15"/>
      <c r="L1184" s="15"/>
      <c r="M1184" s="15"/>
      <c r="N1184" s="15"/>
    </row>
    <row r="1185" spans="2:14" ht="18">
      <c r="B1185" s="50"/>
      <c r="C1185" s="15"/>
      <c r="D1185" s="16"/>
      <c r="E1185" s="17"/>
      <c r="F1185" s="18"/>
      <c r="G1185" s="19"/>
      <c r="H1185" s="15"/>
      <c r="I1185" s="15"/>
      <c r="J1185" s="15"/>
      <c r="K1185" s="15"/>
      <c r="L1185" s="15"/>
      <c r="M1185" s="15"/>
      <c r="N1185" s="15"/>
    </row>
    <row r="1186" spans="2:14" ht="18">
      <c r="B1186" s="50"/>
      <c r="C1186" s="15"/>
      <c r="D1186" s="16"/>
      <c r="E1186" s="17"/>
      <c r="F1186" s="18"/>
      <c r="G1186" s="19"/>
      <c r="H1186" s="15"/>
      <c r="I1186" s="15"/>
      <c r="J1186" s="15"/>
      <c r="K1186" s="15"/>
      <c r="L1186" s="15"/>
      <c r="M1186" s="15"/>
      <c r="N1186" s="15"/>
    </row>
    <row r="1187" spans="2:14" ht="18">
      <c r="B1187" s="50"/>
      <c r="C1187" s="15"/>
      <c r="D1187" s="16"/>
      <c r="E1187" s="17"/>
      <c r="F1187" s="18"/>
      <c r="G1187" s="19"/>
      <c r="H1187" s="15"/>
      <c r="I1187" s="15"/>
      <c r="J1187" s="15"/>
      <c r="K1187" s="15"/>
      <c r="L1187" s="15"/>
      <c r="M1187" s="15"/>
      <c r="N1187" s="15"/>
    </row>
    <row r="1188" spans="2:14" ht="18">
      <c r="B1188" s="50"/>
      <c r="C1188" s="15"/>
      <c r="D1188" s="16"/>
      <c r="E1188" s="17"/>
      <c r="F1188" s="18"/>
      <c r="G1188" s="19"/>
      <c r="H1188" s="15"/>
      <c r="I1188" s="15"/>
      <c r="J1188" s="15"/>
      <c r="K1188" s="15"/>
      <c r="L1188" s="15"/>
      <c r="M1188" s="15"/>
      <c r="N1188" s="15"/>
    </row>
    <row r="1189" spans="2:14" ht="18">
      <c r="B1189" s="50"/>
      <c r="C1189" s="15"/>
      <c r="D1189" s="16"/>
      <c r="E1189" s="17"/>
      <c r="F1189" s="18"/>
      <c r="G1189" s="19"/>
      <c r="H1189" s="15"/>
      <c r="I1189" s="15"/>
      <c r="J1189" s="15"/>
      <c r="K1189" s="15"/>
      <c r="L1189" s="15"/>
      <c r="M1189" s="15"/>
      <c r="N1189" s="15"/>
    </row>
    <row r="1190" spans="2:14" ht="18">
      <c r="B1190" s="50"/>
      <c r="C1190" s="15"/>
      <c r="D1190" s="16"/>
      <c r="E1190" s="17"/>
      <c r="F1190" s="18"/>
      <c r="G1190" s="19"/>
      <c r="H1190" s="15"/>
      <c r="I1190" s="15"/>
      <c r="J1190" s="15"/>
      <c r="K1190" s="15"/>
      <c r="L1190" s="15"/>
      <c r="M1190" s="15"/>
      <c r="N1190" s="15"/>
    </row>
    <row r="1191" spans="2:14" ht="18">
      <c r="B1191" s="50"/>
      <c r="C1191" s="15"/>
      <c r="D1191" s="16"/>
      <c r="E1191" s="17"/>
      <c r="F1191" s="18"/>
      <c r="G1191" s="19"/>
      <c r="H1191" s="15"/>
      <c r="I1191" s="15"/>
      <c r="J1191" s="15"/>
      <c r="K1191" s="15"/>
      <c r="L1191" s="15"/>
      <c r="M1191" s="15"/>
      <c r="N1191" s="15"/>
    </row>
  </sheetData>
  <sheetProtection/>
  <autoFilter ref="A10:R10"/>
  <mergeCells count="6">
    <mergeCell ref="Q9:R9"/>
    <mergeCell ref="B2:F2"/>
    <mergeCell ref="B7:N7"/>
    <mergeCell ref="B8:N8"/>
    <mergeCell ref="B9:B10"/>
    <mergeCell ref="O9:P9"/>
  </mergeCells>
  <printOptions/>
  <pageMargins left="0.6692913385826772" right="0.4330708661417323" top="0.5905511811023623" bottom="0.3937007874015748" header="0.15748031496062992" footer="0.35433070866141736"/>
  <pageSetup orientation="landscape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rgb="FFFF0000"/>
  </sheetPr>
  <dimension ref="A1:O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4" sqref="L14"/>
    </sheetView>
  </sheetViews>
  <sheetFormatPr defaultColWidth="11.421875" defaultRowHeight="12.75"/>
  <cols>
    <col min="1" max="1" width="26.00390625" style="52" customWidth="1"/>
    <col min="2" max="15" width="14.7109375" style="52" customWidth="1"/>
    <col min="16" max="16384" width="11.421875" style="52" customWidth="1"/>
  </cols>
  <sheetData>
    <row r="1" spans="1:15" ht="50.25" customHeight="1" thickBot="1">
      <c r="A1" s="391" t="s">
        <v>47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49.5" customHeight="1">
      <c r="A2" s="397" t="s">
        <v>18</v>
      </c>
      <c r="B2" s="398" t="s">
        <v>42</v>
      </c>
      <c r="C2" s="399"/>
      <c r="D2" s="404" t="s">
        <v>43</v>
      </c>
      <c r="E2" s="405"/>
      <c r="F2" s="400" t="s">
        <v>36</v>
      </c>
      <c r="G2" s="401"/>
      <c r="H2" s="406" t="s">
        <v>37</v>
      </c>
      <c r="I2" s="407"/>
      <c r="J2" s="402" t="s">
        <v>38</v>
      </c>
      <c r="K2" s="403"/>
      <c r="L2" s="393" t="s">
        <v>39</v>
      </c>
      <c r="M2" s="394"/>
      <c r="N2" s="395" t="s">
        <v>40</v>
      </c>
      <c r="O2" s="396"/>
    </row>
    <row r="3" spans="1:15" ht="47.25">
      <c r="A3" s="397"/>
      <c r="B3" s="117" t="s">
        <v>19</v>
      </c>
      <c r="C3" s="118" t="s">
        <v>20</v>
      </c>
      <c r="D3" s="119" t="s">
        <v>19</v>
      </c>
      <c r="E3" s="120" t="s">
        <v>20</v>
      </c>
      <c r="F3" s="121" t="s">
        <v>19</v>
      </c>
      <c r="G3" s="101" t="s">
        <v>20</v>
      </c>
      <c r="H3" s="100" t="s">
        <v>19</v>
      </c>
      <c r="I3" s="122" t="s">
        <v>20</v>
      </c>
      <c r="J3" s="123" t="s">
        <v>19</v>
      </c>
      <c r="K3" s="124" t="s">
        <v>20</v>
      </c>
      <c r="L3" s="125" t="s">
        <v>19</v>
      </c>
      <c r="M3" s="126" t="s">
        <v>20</v>
      </c>
      <c r="N3" s="127" t="s">
        <v>19</v>
      </c>
      <c r="O3" s="128" t="s">
        <v>20</v>
      </c>
    </row>
    <row r="4" spans="1:15" ht="37.5">
      <c r="A4" s="106" t="s">
        <v>3</v>
      </c>
      <c r="B4" s="107">
        <f>COUNT('9 DÍAS (1 UA)'!C11:C105)</f>
        <v>14</v>
      </c>
      <c r="C4" s="132">
        <f>'9 DÍAS (1 UA)'!C107</f>
        <v>6.428571428571429</v>
      </c>
      <c r="D4" s="102">
        <f>COUNT('18 DÍAS (1 UA)'!C9:C23)</f>
        <v>0</v>
      </c>
      <c r="E4" s="108"/>
      <c r="F4" s="107">
        <f>COUNT('9 DÍAS (2 o más UA)'!C7:C141)</f>
        <v>37</v>
      </c>
      <c r="G4" s="132" t="e">
        <f>'9 DÍAS (2 o más UA)'!#REF!</f>
        <v>#REF!</v>
      </c>
      <c r="H4" s="64">
        <f>COUNTIF('18 DÍAS (2 o más UA)'!C7:C8,"&gt;10")</f>
        <v>2</v>
      </c>
      <c r="I4" s="111">
        <f>'18 DÍAS (2 o más UA)'!C22</f>
        <v>14.5</v>
      </c>
      <c r="J4" s="114">
        <f>CountCcolor('Acceso restringido 9 días'!$B$2,'Acceso restringido 9 días'!C9:C23)</f>
        <v>0</v>
      </c>
      <c r="K4" s="110"/>
      <c r="L4" s="107">
        <f>COUNT(#REF!)</f>
        <v>0</v>
      </c>
      <c r="M4" s="130" t="e">
        <f>#REF!</f>
        <v>#REF!</v>
      </c>
      <c r="N4" s="107">
        <f>COUNT(#REF!)</f>
        <v>0</v>
      </c>
      <c r="O4" s="130" t="e">
        <f>#REF!</f>
        <v>#REF!</v>
      </c>
    </row>
    <row r="5" spans="1:15" ht="37.5">
      <c r="A5" s="106" t="s">
        <v>4</v>
      </c>
      <c r="B5" s="109">
        <f>COUNT('9 DÍAS (1 UA)'!E11:E105)</f>
        <v>22</v>
      </c>
      <c r="C5" s="62">
        <f>'9 DÍAS (1 UA)'!E107</f>
        <v>6.7272727272727275</v>
      </c>
      <c r="D5" s="103">
        <f>COUNT('18 DÍAS (1 UA)'!E9:E23)</f>
        <v>0</v>
      </c>
      <c r="E5" s="110"/>
      <c r="F5" s="109">
        <f>COUNT('9 DÍAS (2 o más UA)'!D7:D141)</f>
        <v>21</v>
      </c>
      <c r="G5" s="62" t="e">
        <f>'9 DÍAS (2 o más UA)'!#REF!</f>
        <v>#REF!</v>
      </c>
      <c r="H5" s="64">
        <f>COUNTIF('18 DÍAS (2 o más UA)'!D7:D8,"&gt;10")</f>
        <v>0</v>
      </c>
      <c r="I5" s="111" t="e">
        <f>'18 DÍAS (2 o más UA)'!D22</f>
        <v>#DIV/0!</v>
      </c>
      <c r="J5" s="114">
        <f>CountCcolor('Acceso restringido 9 días'!$B$2,'Acceso restringido 9 días'!D9:D23)</f>
        <v>0</v>
      </c>
      <c r="K5" s="110"/>
      <c r="L5" s="109">
        <f>COUNT(#REF!)</f>
        <v>0</v>
      </c>
      <c r="M5" s="111" t="e">
        <f>#REF!</f>
        <v>#REF!</v>
      </c>
      <c r="N5" s="109">
        <f>COUNT(#REF!)</f>
        <v>0</v>
      </c>
      <c r="O5" s="111" t="e">
        <f>#REF!</f>
        <v>#REF!</v>
      </c>
    </row>
    <row r="6" spans="1:15" ht="18.75">
      <c r="A6" s="106" t="s">
        <v>5</v>
      </c>
      <c r="B6" s="109">
        <f>COUNT('9 DÍAS (1 UA)'!G11:G105)</f>
        <v>6</v>
      </c>
      <c r="C6" s="62">
        <f>'9 DÍAS (1 UA)'!G107</f>
        <v>3.8333333333333335</v>
      </c>
      <c r="D6" s="103">
        <f>COUNT('18 DÍAS (1 UA)'!G9:G23)</f>
        <v>0</v>
      </c>
      <c r="E6" s="110"/>
      <c r="F6" s="109">
        <f>COUNT('9 DÍAS (2 o más UA)'!E7:E141)</f>
        <v>25</v>
      </c>
      <c r="G6" s="62" t="e">
        <f>'9 DÍAS (2 o más UA)'!#REF!</f>
        <v>#REF!</v>
      </c>
      <c r="H6" s="103">
        <f>COUNTIF('18 DÍAS (2 o más UA)'!E7:E8,"&gt;10")</f>
        <v>0</v>
      </c>
      <c r="I6" s="110"/>
      <c r="J6" s="109">
        <f>CountCcolor('Acceso restringido 9 días'!$B$2,'Acceso restringido 9 días'!E9:E23)</f>
        <v>2</v>
      </c>
      <c r="K6" s="111">
        <f>'Acceso restringido 9 días'!E24</f>
        <v>8.5</v>
      </c>
      <c r="L6" s="109">
        <f>COUNT(#REF!)</f>
        <v>0</v>
      </c>
      <c r="M6" s="111" t="e">
        <f>#REF!</f>
        <v>#REF!</v>
      </c>
      <c r="N6" s="109">
        <f>COUNT(#REF!)</f>
        <v>0</v>
      </c>
      <c r="O6" s="111" t="e">
        <f>#REF!</f>
        <v>#REF!</v>
      </c>
    </row>
    <row r="7" spans="1:15" ht="18.75">
      <c r="A7" s="106" t="s">
        <v>21</v>
      </c>
      <c r="B7" s="109">
        <f>COUNT('9 DÍAS (1 UA)'!I11:I105)</f>
        <v>54</v>
      </c>
      <c r="C7" s="138">
        <f>'9 DÍAS (1 UA)'!I107</f>
        <v>7.888888888888889</v>
      </c>
      <c r="D7" s="64">
        <f>COUNT('18 DÍAS (1 UA)'!I9:I23)</f>
        <v>2</v>
      </c>
      <c r="E7" s="111">
        <f>'18 DÍAS (1 UA)'!I24</f>
        <v>14</v>
      </c>
      <c r="F7" s="109">
        <f>COUNT('9 DÍAS (2 o más UA)'!F7:F141)</f>
        <v>59</v>
      </c>
      <c r="G7" s="62" t="e">
        <f>'9 DÍAS (2 o más UA)'!#REF!</f>
        <v>#REF!</v>
      </c>
      <c r="H7" s="64">
        <f>COUNTIF('18 DÍAS (2 o más UA)'!F7:F8,"&gt;10")</f>
        <v>1</v>
      </c>
      <c r="I7" s="111">
        <f>'18 DÍAS (2 o más UA)'!F22</f>
        <v>18</v>
      </c>
      <c r="J7" s="109">
        <f>CountCcolor('Acceso restringido 9 días'!$B$2,'Acceso restringido 9 días'!F9:F23)</f>
        <v>4</v>
      </c>
      <c r="K7" s="111">
        <f>'Acceso restringido 9 días'!F24</f>
        <v>8.25</v>
      </c>
      <c r="L7" s="109">
        <f>COUNT(#REF!)</f>
        <v>0</v>
      </c>
      <c r="M7" s="111" t="e">
        <f>#REF!</f>
        <v>#REF!</v>
      </c>
      <c r="N7" s="109">
        <f>COUNT(#REF!)</f>
        <v>0</v>
      </c>
      <c r="O7" s="111" t="e">
        <f>#REF!</f>
        <v>#REF!</v>
      </c>
    </row>
    <row r="8" spans="1:15" ht="18.75">
      <c r="A8" s="106" t="s">
        <v>29</v>
      </c>
      <c r="B8" s="109">
        <f>COUNT('9 DÍAS (1 UA)'!K11:K105)</f>
        <v>9</v>
      </c>
      <c r="C8" s="62">
        <f>'9 DÍAS (1 UA)'!K107</f>
        <v>5.555555555555555</v>
      </c>
      <c r="D8" s="103">
        <f>COUNT('18 DÍAS (1 UA)'!K9:K23)</f>
        <v>0</v>
      </c>
      <c r="E8" s="110"/>
      <c r="F8" s="109">
        <f>COUNT('9 DÍAS (2 o más UA)'!G7:G141)</f>
        <v>25</v>
      </c>
      <c r="G8" s="62" t="e">
        <f>'9 DÍAS (2 o más UA)'!#REF!</f>
        <v>#REF!</v>
      </c>
      <c r="H8" s="103">
        <f>COUNTIF('18 DÍAS (2 o más UA)'!G7:G8,"&gt;10")</f>
        <v>0</v>
      </c>
      <c r="I8" s="110"/>
      <c r="J8" s="109">
        <f>CountCcolor('Acceso restringido 9 días'!$B$2,'Acceso restringido 9 días'!G9:G23)</f>
        <v>2</v>
      </c>
      <c r="K8" s="111">
        <f>'Acceso restringido 9 días'!G24</f>
        <v>8.5</v>
      </c>
      <c r="L8" s="109">
        <f>COUNT(#REF!)</f>
        <v>0</v>
      </c>
      <c r="M8" s="111" t="e">
        <f>#REF!</f>
        <v>#REF!</v>
      </c>
      <c r="N8" s="109">
        <f>COUNT(#REF!)</f>
        <v>0</v>
      </c>
      <c r="O8" s="111" t="e">
        <f>#REF!</f>
        <v>#REF!</v>
      </c>
    </row>
    <row r="9" spans="1:15" ht="18.75">
      <c r="A9" s="106" t="s">
        <v>22</v>
      </c>
      <c r="B9" s="109">
        <f>COUNT('9 DÍAS (1 UA)'!M11:M105)</f>
        <v>26</v>
      </c>
      <c r="C9" s="62">
        <f>'9 DÍAS (1 UA)'!M107</f>
        <v>4</v>
      </c>
      <c r="D9" s="64">
        <f>COUNT('18 DÍAS (1 UA)'!M9:M23)</f>
        <v>0</v>
      </c>
      <c r="E9" s="140" t="e">
        <f>'18 DÍAS (1 UA)'!M24</f>
        <v>#DIV/0!</v>
      </c>
      <c r="F9" s="109">
        <f>COUNT('9 DÍAS (2 o más UA)'!H7:H141)</f>
        <v>36</v>
      </c>
      <c r="G9" s="62" t="e">
        <f>'9 DÍAS (2 o más UA)'!#REF!</f>
        <v>#REF!</v>
      </c>
      <c r="H9" s="64">
        <f>COUNTIF('18 DÍAS (2 o más UA)'!H7:H8,"&gt;10")</f>
        <v>0</v>
      </c>
      <c r="I9" s="111" t="e">
        <f>'18 DÍAS (2 o más UA)'!H22</f>
        <v>#DIV/0!</v>
      </c>
      <c r="J9" s="114">
        <f>CountCcolor('Acceso restringido 9 días'!$B$2,'Acceso restringido 9 días'!H9:H23)</f>
        <v>0</v>
      </c>
      <c r="K9" s="110"/>
      <c r="L9" s="109">
        <f>COUNT(#REF!)</f>
        <v>0</v>
      </c>
      <c r="M9" s="111" t="e">
        <f>#REF!</f>
        <v>#REF!</v>
      </c>
      <c r="N9" s="109">
        <f>COUNT(#REF!)</f>
        <v>0</v>
      </c>
      <c r="O9" s="111" t="e">
        <f>#REF!</f>
        <v>#REF!</v>
      </c>
    </row>
    <row r="10" spans="1:15" ht="18.75">
      <c r="A10" s="106" t="s">
        <v>23</v>
      </c>
      <c r="B10" s="109">
        <f>COUNT('9 DÍAS (1 UA)'!O11:O105)</f>
        <v>17</v>
      </c>
      <c r="C10" s="62">
        <f>'9 DÍAS (1 UA)'!O107</f>
        <v>7</v>
      </c>
      <c r="D10" s="103">
        <f>COUNT('18 DÍAS (1 UA)'!O9:O23)</f>
        <v>1</v>
      </c>
      <c r="E10" s="110"/>
      <c r="F10" s="109">
        <f>COUNT('9 DÍAS (2 o más UA)'!I7:I141)</f>
        <v>33</v>
      </c>
      <c r="G10" s="62" t="e">
        <f>'9 DÍAS (2 o más UA)'!#REF!</f>
        <v>#REF!</v>
      </c>
      <c r="H10" s="103">
        <f>COUNTIF('18 DÍAS (2 o más UA)'!I7:I8,"&gt;10")</f>
        <v>0</v>
      </c>
      <c r="I10" s="110"/>
      <c r="J10" s="114">
        <f>CountCcolor('Acceso restringido 9 días'!$B$2,'Acceso restringido 9 días'!I9:I23)</f>
        <v>0</v>
      </c>
      <c r="K10" s="110"/>
      <c r="L10" s="114">
        <f>COUNT(#REF!)</f>
        <v>0</v>
      </c>
      <c r="M10" s="110"/>
      <c r="N10" s="109">
        <f>COUNT(#REF!)</f>
        <v>0</v>
      </c>
      <c r="O10" s="111" t="e">
        <f>#REF!</f>
        <v>#REF!</v>
      </c>
    </row>
    <row r="11" spans="1:15" ht="18.75">
      <c r="A11" s="106" t="s">
        <v>24</v>
      </c>
      <c r="B11" s="109">
        <f>COUNT('9 DÍAS (1 UA)'!Q11:Q105)</f>
        <v>2</v>
      </c>
      <c r="C11" s="62">
        <f>'9 DÍAS (1 UA)'!Q107</f>
        <v>6</v>
      </c>
      <c r="D11" s="103">
        <f>COUNT('18 DÍAS (1 UA)'!Q9:Q23)</f>
        <v>0</v>
      </c>
      <c r="E11" s="110"/>
      <c r="F11" s="109">
        <f>COUNT('9 DÍAS (2 o más UA)'!J7:J141)</f>
        <v>19</v>
      </c>
      <c r="G11" s="139" t="e">
        <f>'9 DÍAS (2 o más UA)'!#REF!</f>
        <v>#REF!</v>
      </c>
      <c r="H11" s="103">
        <f>COUNTIF('18 DÍAS (2 o más UA)'!J7:J8,"&gt;10")</f>
        <v>0</v>
      </c>
      <c r="I11" s="110"/>
      <c r="J11" s="109">
        <f>CountCcolor('Acceso restringido 9 días'!$B$2,'Acceso restringido 9 días'!J9:J23)</f>
        <v>0</v>
      </c>
      <c r="K11" s="111" t="e">
        <f>'Acceso restringido 9 días'!J24</f>
        <v>#DIV/0!</v>
      </c>
      <c r="L11" s="109">
        <f>COUNT(#REF!)</f>
        <v>0</v>
      </c>
      <c r="M11" s="111" t="e">
        <f>#REF!</f>
        <v>#REF!</v>
      </c>
      <c r="N11" s="109">
        <f>COUNT(#REF!)</f>
        <v>0</v>
      </c>
      <c r="O11" s="111" t="e">
        <f>#REF!</f>
        <v>#REF!</v>
      </c>
    </row>
    <row r="12" spans="1:15" ht="18.75">
      <c r="A12" s="106" t="s">
        <v>25</v>
      </c>
      <c r="B12" s="109">
        <f>COUNT('9 DÍAS (1 UA)'!S11:S105)</f>
        <v>45</v>
      </c>
      <c r="C12" s="138">
        <f>'9 DÍAS (1 UA)'!S107</f>
        <v>2.9555555555555557</v>
      </c>
      <c r="D12" s="64">
        <f>COUNT('18 DÍAS (1 UA)'!S9:S23)</f>
        <v>0</v>
      </c>
      <c r="E12" s="141" t="e">
        <f>'18 DÍAS (1 UA)'!S24</f>
        <v>#DIV/0!</v>
      </c>
      <c r="F12" s="109">
        <f>COUNT('9 DÍAS (2 o más UA)'!K7:K141)</f>
        <v>36</v>
      </c>
      <c r="G12" s="62" t="e">
        <f>'9 DÍAS (2 o más UA)'!#REF!</f>
        <v>#REF!</v>
      </c>
      <c r="H12" s="64">
        <f>COUNTIF('18 DÍAS (2 o más UA)'!K7:K8,"&gt;10")</f>
        <v>0</v>
      </c>
      <c r="I12" s="111">
        <f>'18 DÍAS (2 o más UA)'!K22</f>
        <v>12.5</v>
      </c>
      <c r="J12" s="114">
        <f>CountCcolor('Acceso restringido 9 días'!$B$2,'Acceso restringido 9 días'!K9:K23)</f>
        <v>1</v>
      </c>
      <c r="K12" s="110"/>
      <c r="L12" s="114">
        <f>COUNT(#REF!)</f>
        <v>0</v>
      </c>
      <c r="M12" s="110"/>
      <c r="N12" s="114">
        <f>COUNT(#REF!)</f>
        <v>0</v>
      </c>
      <c r="O12" s="110"/>
    </row>
    <row r="13" spans="1:15" ht="18.75">
      <c r="A13" s="106" t="s">
        <v>26</v>
      </c>
      <c r="B13" s="109">
        <f>COUNT('9 DÍAS (1 UA)'!U11:U105)</f>
        <v>76</v>
      </c>
      <c r="C13" s="62">
        <f>'9 DÍAS (1 UA)'!U107</f>
        <v>6.815789473684211</v>
      </c>
      <c r="D13" s="103">
        <f>COUNT('18 DÍAS (1 UA)'!U9:U23)</f>
        <v>10</v>
      </c>
      <c r="E13" s="110"/>
      <c r="F13" s="109">
        <f>COUNT('9 DÍAS (2 o más UA)'!L7:L141)</f>
        <v>54</v>
      </c>
      <c r="G13" s="62" t="e">
        <f>'9 DÍAS (2 o más UA)'!#REF!</f>
        <v>#REF!</v>
      </c>
      <c r="H13" s="64">
        <f>COUNTIF('18 DÍAS (2 o más UA)'!L7:L8,"&gt;10")</f>
        <v>1</v>
      </c>
      <c r="I13" s="111">
        <f>'18 DÍAS (2 o más UA)'!L22</f>
        <v>13.5</v>
      </c>
      <c r="J13" s="109">
        <f>CountCcolor('Acceso restringido 9 días'!$B$2,'Acceso restringido 9 días'!L9:L23)</f>
        <v>3</v>
      </c>
      <c r="K13" s="111">
        <f>'Acceso restringido 9 días'!L24</f>
        <v>8</v>
      </c>
      <c r="L13" s="109">
        <f>COUNT(#REF!)</f>
        <v>0</v>
      </c>
      <c r="M13" s="111" t="e">
        <f>#REF!</f>
        <v>#REF!</v>
      </c>
      <c r="N13" s="109">
        <f>COUNT(#REF!)</f>
        <v>0</v>
      </c>
      <c r="O13" s="111" t="e">
        <f>#REF!</f>
        <v>#REF!</v>
      </c>
    </row>
    <row r="14" spans="1:15" ht="18.75">
      <c r="A14" s="106" t="s">
        <v>27</v>
      </c>
      <c r="B14" s="109">
        <f>COUNT('9 DÍAS (1 UA)'!W11:W105)</f>
        <v>5</v>
      </c>
      <c r="C14" s="139">
        <f>'9 DÍAS (1 UA)'!W107</f>
        <v>1.6</v>
      </c>
      <c r="D14" s="103">
        <f>COUNT('18 DÍAS (1 UA)'!W9:W23)</f>
        <v>0</v>
      </c>
      <c r="E14" s="110"/>
      <c r="F14" s="114">
        <f>COUNT('9 DÍAS (2 o más UA)'!M7:M141)</f>
        <v>17</v>
      </c>
      <c r="G14" s="104"/>
      <c r="H14" s="103">
        <f>COUNTIF('18 DÍAS (2 o más UA)'!M7:M8,"&gt;10")</f>
        <v>0</v>
      </c>
      <c r="I14" s="110"/>
      <c r="J14" s="114">
        <f>CountCcolor('Acceso restringido 9 días'!$B$2,'Acceso restringido 9 días'!M9:M23)</f>
        <v>0</v>
      </c>
      <c r="K14" s="110"/>
      <c r="L14" s="114">
        <f>COUNT(#REF!)</f>
        <v>0</v>
      </c>
      <c r="M14" s="110"/>
      <c r="N14" s="109">
        <f>COUNT(#REF!)</f>
        <v>0</v>
      </c>
      <c r="O14" s="111" t="e">
        <f>#REF!</f>
        <v>#REF!</v>
      </c>
    </row>
    <row r="15" spans="1:15" ht="19.5" thickBot="1">
      <c r="A15" s="106" t="s">
        <v>28</v>
      </c>
      <c r="B15" s="112">
        <f>COUNT('9 DÍAS (1 UA)'!Y11:Y105)</f>
        <v>25</v>
      </c>
      <c r="C15" s="63">
        <f>'9 DÍAS (1 UA)'!Y107</f>
        <v>4.64</v>
      </c>
      <c r="D15" s="105">
        <f>COUNT('18 DÍAS (1 UA)'!Y9:Y23)</f>
        <v>0</v>
      </c>
      <c r="E15" s="113"/>
      <c r="F15" s="112">
        <f>COUNT('9 DÍAS (2 o más UA)'!N7:N141)</f>
        <v>14</v>
      </c>
      <c r="G15" s="63" t="e">
        <f>'9 DÍAS (2 o más UA)'!#REF!</f>
        <v>#REF!</v>
      </c>
      <c r="H15" s="105">
        <f>COUNTIF('18 DÍAS (2 o más UA)'!N7:N8,"&gt;10")</f>
        <v>0</v>
      </c>
      <c r="I15" s="113"/>
      <c r="J15" s="115">
        <f>CountCcolor('Acceso restringido 9 días'!$B$2,'Acceso restringido 9 días'!N9:N23)</f>
        <v>0</v>
      </c>
      <c r="K15" s="113"/>
      <c r="L15" s="112">
        <f>COUNT(#REF!)</f>
        <v>0</v>
      </c>
      <c r="M15" s="116" t="e">
        <f>#REF!</f>
        <v>#REF!</v>
      </c>
      <c r="N15" s="112">
        <f>COUNT(#REF!)</f>
        <v>0</v>
      </c>
      <c r="O15" s="116" t="e">
        <f>#REF!</f>
        <v>#REF!</v>
      </c>
    </row>
    <row r="16" spans="2:15" ht="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2" ht="15.75" hidden="1">
      <c r="A17" s="60"/>
      <c r="B17" s="61" t="s">
        <v>30</v>
      </c>
    </row>
    <row r="18" ht="15"/>
    <row r="19" ht="15"/>
  </sheetData>
  <sheetProtection/>
  <mergeCells count="9">
    <mergeCell ref="A1:O1"/>
    <mergeCell ref="L2:M2"/>
    <mergeCell ref="N2:O2"/>
    <mergeCell ref="A2:A3"/>
    <mergeCell ref="B2:C2"/>
    <mergeCell ref="F2:G2"/>
    <mergeCell ref="J2:K2"/>
    <mergeCell ref="D2:E2"/>
    <mergeCell ref="H2:I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Sandra.Huerta</dc:creator>
  <cp:keywords/>
  <dc:description/>
  <cp:lastModifiedBy>Miguel Rojas</cp:lastModifiedBy>
  <cp:lastPrinted>2017-01-19T21:12:55Z</cp:lastPrinted>
  <dcterms:created xsi:type="dcterms:W3CDTF">2014-02-18T17:24:53Z</dcterms:created>
  <dcterms:modified xsi:type="dcterms:W3CDTF">2017-01-31T00:28:41Z</dcterms:modified>
  <cp:category/>
  <cp:version/>
  <cp:contentType/>
  <cp:contentStatus/>
</cp:coreProperties>
</file>